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28.xml"/>
  <Override ContentType="application/vnd.openxmlformats-officedocument.spreadsheetml.worksheet+xml" PartName="/xl/worksheets/sheet23.xml"/>
  <Override ContentType="application/vnd.openxmlformats-officedocument.spreadsheetml.worksheet+xml" PartName="/xl/worksheets/sheet10.xml"/>
  <Override ContentType="application/vnd.openxmlformats-officedocument.spreadsheetml.worksheet+xml" PartName="/xl/worksheets/sheet15.xml"/>
  <Override ContentType="application/vnd.openxmlformats-officedocument.spreadsheetml.worksheet+xml" PartName="/xl/worksheets/sheet19.xml"/>
  <Override ContentType="application/vnd.openxmlformats-officedocument.spreadsheetml.worksheet+xml" PartName="/xl/worksheets/sheet32.xml"/>
  <Override ContentType="application/vnd.openxmlformats-officedocument.spreadsheetml.worksheet+xml" PartName="/xl/worksheets/sheet2.xml"/>
  <Override ContentType="application/vnd.openxmlformats-officedocument.spreadsheetml.worksheet+xml" PartName="/xl/worksheets/sheet6.xml"/>
  <Override ContentType="application/vnd.openxmlformats-officedocument.spreadsheetml.worksheet+xml" PartName="/xl/worksheets/sheet16.xml"/>
  <Override ContentType="application/vnd.openxmlformats-officedocument.spreadsheetml.worksheet+xml" PartName="/xl/worksheets/sheet5.xml"/>
  <Override ContentType="application/vnd.openxmlformats-officedocument.spreadsheetml.worksheet+xml" PartName="/xl/worksheets/sheet11.xml"/>
  <Override ContentType="application/vnd.openxmlformats-officedocument.spreadsheetml.worksheet+xml" PartName="/xl/worksheets/sheet29.xml"/>
  <Override ContentType="application/vnd.openxmlformats-officedocument.spreadsheetml.worksheet+xml" PartName="/xl/worksheets/sheet20.xml"/>
  <Override ContentType="application/vnd.openxmlformats-officedocument.spreadsheetml.worksheet+xml" PartName="/xl/worksheets/sheet1.xml"/>
  <Override ContentType="application/vnd.openxmlformats-officedocument.spreadsheetml.worksheet+xml" PartName="/xl/worksheets/sheet24.xml"/>
  <Override ContentType="application/vnd.openxmlformats-officedocument.spreadsheetml.worksheet+xml" PartName="/xl/worksheets/sheet9.xml"/>
  <Override ContentType="application/vnd.openxmlformats-officedocument.spreadsheetml.worksheet+xml" PartName="/xl/worksheets/sheet33.xml"/>
  <Override ContentType="application/vnd.openxmlformats-officedocument.spreadsheetml.worksheet+xml" PartName="/xl/worksheets/sheet4.xml"/>
  <Override ContentType="application/vnd.openxmlformats-officedocument.spreadsheetml.worksheet+xml" PartName="/xl/worksheets/sheet12.xml"/>
  <Override ContentType="application/vnd.openxmlformats-officedocument.spreadsheetml.worksheet+xml" PartName="/xl/worksheets/sheet17.xml"/>
  <Override ContentType="application/vnd.openxmlformats-officedocument.spreadsheetml.worksheet+xml" PartName="/xl/worksheets/sheet25.xml"/>
  <Override ContentType="application/vnd.openxmlformats-officedocument.spreadsheetml.worksheet+xml" PartName="/xl/worksheets/sheet8.xml"/>
  <Override ContentType="application/vnd.openxmlformats-officedocument.spreadsheetml.worksheet+xml" PartName="/xl/worksheets/sheet21.xml"/>
  <Override ContentType="application/vnd.openxmlformats-officedocument.spreadsheetml.worksheet+xml" PartName="/xl/worksheets/sheet30.xml"/>
  <Override ContentType="application/vnd.openxmlformats-officedocument.spreadsheetml.worksheet+xml" PartName="/xl/worksheets/sheet27.xml"/>
  <Override ContentType="application/vnd.openxmlformats-officedocument.spreadsheetml.worksheet+xml" PartName="/xl/worksheets/sheet14.xml"/>
  <Override ContentType="application/vnd.openxmlformats-officedocument.spreadsheetml.worksheet+xml" PartName="/xl/worksheets/sheet13.xml"/>
  <Override ContentType="application/vnd.openxmlformats-officedocument.spreadsheetml.worksheet+xml" PartName="/xl/worksheets/sheet18.xml"/>
  <Override ContentType="application/vnd.openxmlformats-officedocument.spreadsheetml.worksheet+xml" PartName="/xl/worksheets/sheet26.xml"/>
  <Override ContentType="application/vnd.openxmlformats-officedocument.spreadsheetml.worksheet+xml" PartName="/xl/worksheets/sheet31.xml"/>
  <Override ContentType="application/vnd.openxmlformats-officedocument.spreadsheetml.worksheet+xml" PartName="/xl/worksheets/sheet3.xml"/>
  <Override ContentType="application/vnd.openxmlformats-officedocument.spreadsheetml.worksheet+xml" PartName="/xl/worksheets/sheet22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26.xml"/>
  <Override ContentType="application/vnd.openxmlformats-officedocument.drawing+xml" PartName="/xl/drawings/drawing9.xml"/>
  <Override ContentType="application/vnd.openxmlformats-officedocument.drawing+xml" PartName="/xl/drawings/drawing13.xml"/>
  <Override ContentType="application/vnd.openxmlformats-officedocument.drawing+xml" PartName="/xl/drawings/drawing12.xml"/>
  <Override ContentType="application/vnd.openxmlformats-officedocument.drawing+xml" PartName="/xl/drawings/drawing17.xml"/>
  <Override ContentType="application/vnd.openxmlformats-officedocument.drawing+xml" PartName="/xl/drawings/drawing25.xml"/>
  <Override ContentType="application/vnd.openxmlformats-officedocument.drawing+xml" PartName="/xl/drawings/drawing30.xml"/>
  <Override ContentType="application/vnd.openxmlformats-officedocument.drawing+xml" PartName="/xl/drawings/drawing21.xml"/>
  <Override ContentType="application/vnd.openxmlformats-officedocument.drawing+xml" PartName="/xl/drawings/drawing27.xml"/>
  <Override ContentType="application/vnd.openxmlformats-officedocument.drawing+xml" PartName="/xl/drawings/drawing3.xml"/>
  <Override ContentType="application/vnd.openxmlformats-officedocument.drawing+xml" PartName="/xl/drawings/drawing14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8.xml"/>
  <Override ContentType="application/vnd.openxmlformats-officedocument.drawing+xml" PartName="/xl/drawings/drawing31.xml"/>
  <Override ContentType="application/vnd.openxmlformats-officedocument.drawing+xml" PartName="/xl/drawings/drawing22.xml"/>
  <Override ContentType="application/vnd.openxmlformats-officedocument.drawing+xml" PartName="/xl/drawings/drawing10.xml"/>
  <Override ContentType="application/vnd.openxmlformats-officedocument.drawing+xml" PartName="/xl/drawings/drawing28.xml"/>
  <Override ContentType="application/vnd.openxmlformats-officedocument.drawing+xml" PartName="/xl/drawings/drawing6.xml"/>
  <Override ContentType="application/vnd.openxmlformats-officedocument.drawing+xml" PartName="/xl/drawings/drawing15.xml"/>
  <Override ContentType="application/vnd.openxmlformats-officedocument.drawing+xml" PartName="/xl/drawings/drawing1.xml"/>
  <Override ContentType="application/vnd.openxmlformats-officedocument.drawing+xml" PartName="/xl/drawings/drawing32.xml"/>
  <Override ContentType="application/vnd.openxmlformats-officedocument.drawing+xml" PartName="/xl/drawings/drawing23.xml"/>
  <Override ContentType="application/vnd.openxmlformats-officedocument.drawing+xml" PartName="/xl/drawings/drawing33.xml"/>
  <Override ContentType="application/vnd.openxmlformats-officedocument.drawing+xml" PartName="/xl/drawings/drawing8.xml"/>
  <Override ContentType="application/vnd.openxmlformats-officedocument.drawing+xml" PartName="/xl/drawings/drawing16.xml"/>
  <Override ContentType="application/vnd.openxmlformats-officedocument.drawing+xml" PartName="/xl/drawings/drawing19.xml"/>
  <Override ContentType="application/vnd.openxmlformats-officedocument.drawing+xml" PartName="/xl/drawings/drawing5.xml"/>
  <Override ContentType="application/vnd.openxmlformats-officedocument.drawing+xml" PartName="/xl/drawings/drawing29.xml"/>
  <Override ContentType="application/vnd.openxmlformats-officedocument.drawing+xml" PartName="/xl/drawings/drawing24.xml"/>
  <Override ContentType="application/vnd.openxmlformats-officedocument.drawing+xml" PartName="/xl/drawings/drawing11.xml"/>
  <Override ContentType="application/vnd.openxmlformats-officedocument.drawing+xml" PartName="/xl/drawings/drawing20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empTables" sheetId="1" r:id="rId4"/>
    <sheet state="visible" name="Summary" sheetId="2" r:id="rId5"/>
    <sheet state="visible" name="conf22" sheetId="3" r:id="rId6"/>
    <sheet state="visible" name="conf22_NewCollimation" sheetId="4" r:id="rId7"/>
    <sheet state="visible" name="conf22_NewCollimation_NoDetWin" sheetId="5" r:id="rId8"/>
    <sheet state="visible" name="orgConf2" sheetId="6" r:id="rId9"/>
    <sheet state="visible" name="orgConf4" sheetId="7" r:id="rId10"/>
    <sheet state="visible" name="baselineConf3" sheetId="8" r:id="rId11"/>
    <sheet state="visible" name="conf5" sheetId="9" r:id="rId12"/>
    <sheet state="visible" name="conf6" sheetId="10" r:id="rId13"/>
    <sheet state="visible" name="conf7" sheetId="11" r:id="rId14"/>
    <sheet state="visible" name="conf8" sheetId="12" r:id="rId15"/>
    <sheet state="visible" name="conf10" sheetId="13" r:id="rId16"/>
    <sheet state="visible" name="conf9" sheetId="14" r:id="rId17"/>
    <sheet state="visible" name="conf11" sheetId="15" r:id="rId18"/>
    <sheet state="visible" name="conf12" sheetId="16" r:id="rId19"/>
    <sheet state="visible" name="conf13" sheetId="17" r:id="rId20"/>
    <sheet state="visible" name="conf14" sheetId="18" r:id="rId21"/>
    <sheet state="visible" name="conf15" sheetId="19" r:id="rId22"/>
    <sheet state="visible" name="conf16" sheetId="20" r:id="rId23"/>
    <sheet state="visible" name="conf17" sheetId="21" r:id="rId24"/>
    <sheet state="visible" name="conf18" sheetId="22" r:id="rId25"/>
    <sheet state="visible" name="conf19" sheetId="23" r:id="rId26"/>
    <sheet state="visible" name="conf20" sheetId="24" r:id="rId27"/>
    <sheet state="visible" name="compareVZcuts" sheetId="25" r:id="rId28"/>
    <sheet state="visible" name="conf21" sheetId="26" r:id="rId29"/>
    <sheet state="visible" name="conf23" sheetId="27" r:id="rId30"/>
    <sheet state="visible" name="conf24" sheetId="28" r:id="rId31"/>
    <sheet state="visible" name="conf25" sheetId="29" r:id="rId32"/>
    <sheet state="visible" name="conf26" sheetId="30" r:id="rId33"/>
    <sheet state="visible" name="conf27" sheetId="31" r:id="rId34"/>
    <sheet state="visible" name="baselineTry1_eP1" sheetId="32" r:id="rId35"/>
    <sheet state="visible" name="baselineTry2" sheetId="33" r:id="rId36"/>
  </sheets>
  <definedNames/>
  <calcPr/>
</workbook>
</file>

<file path=xl/sharedStrings.xml><?xml version="1.0" encoding="utf-8"?>
<sst xmlns="http://schemas.openxmlformats.org/spreadsheetml/2006/main" count="6192" uniqueCount="198">
  <si>
    <t>baseline/configuration 3</t>
  </si>
  <si>
    <t>configuration 16</t>
  </si>
  <si>
    <t>Ring</t>
  </si>
  <si>
    <t>Rmin [mm]</t>
  </si>
  <si>
    <t>Rmax [mm]</t>
  </si>
  <si>
    <t>Length [mm]</t>
  </si>
  <si>
    <t>R5 rate</t>
  </si>
  <si>
    <t>diff [%]</t>
  </si>
  <si>
    <t>conf22</t>
  </si>
  <si>
    <t>conf22 new coll</t>
  </si>
  <si>
    <t>conf22 new coll (no Win)</t>
  </si>
  <si>
    <t>baselineConf3</t>
  </si>
  <si>
    <t>650&lt;R1&lt;690 &lt;R2&lt;735 &lt;R3&lt;790 &lt;R4&lt;900 &lt;R5&lt;1060 &lt;R6&lt;1160</t>
  </si>
  <si>
    <t>moller</t>
  </si>
  <si>
    <t>epElastic</t>
  </si>
  <si>
    <t>e-p Inelastic [1,1.4)</t>
  </si>
  <si>
    <t>e-p Inelastic [1.4,2.5)</t>
  </si>
  <si>
    <t>e-p Inelastic [2.5,6)</t>
  </si>
  <si>
    <t>Name</t>
  </si>
  <si>
    <t>Description</t>
  </si>
  <si>
    <t>Ran</t>
  </si>
  <si>
    <t>val</t>
  </si>
  <si>
    <t>d(val)</t>
  </si>
  <si>
    <t>d(val)/val</t>
  </si>
  <si>
    <t>rel increase</t>
  </si>
  <si>
    <t>orgConf2</t>
  </si>
  <si>
    <t>original segmented magnet tiling; different radial transition for O/C/T;</t>
  </si>
  <si>
    <t>yes</t>
  </si>
  <si>
    <t>conf7</t>
  </si>
  <si>
    <t>conf3 with R5-R6 transition at 1040</t>
  </si>
  <si>
    <t>conf8</t>
  </si>
  <si>
    <t>conf3 with R5-R6 transition at 1050</t>
  </si>
  <si>
    <t>R5 tiles all same length (16 cm); transition between rings the same for O/C/T for all rings</t>
  </si>
  <si>
    <t>orgConf4</t>
  </si>
  <si>
    <t>segmented tiling with increased R5 tile to cover entire radial range; x-check for increaseed precsion of baselineConf3 improved stat uncert</t>
  </si>
  <si>
    <t>conf5</t>
  </si>
  <si>
    <t>conf3 with R5-R6 transition at 1080</t>
  </si>
  <si>
    <t>conf6</t>
  </si>
  <si>
    <t>conf3 with R5-R6 transition at 1100</t>
  </si>
  <si>
    <t>conf9</t>
  </si>
  <si>
    <t>conf3 with R4-R5 transition at 910</t>
  </si>
  <si>
    <t>conf10</t>
  </si>
  <si>
    <t>conf3 with R4-R5 transition at 920</t>
  </si>
  <si>
    <t>conf17</t>
  </si>
  <si>
    <t>conf3 with R4-R5 transition at 940</t>
  </si>
  <si>
    <t>conf11</t>
  </si>
  <si>
    <t>conf3 with R3-R4 transition at 800</t>
  </si>
  <si>
    <t>conf12</t>
  </si>
  <si>
    <t>conf3 with R3-R4 transition at 780</t>
  </si>
  <si>
    <t>conf13</t>
  </si>
  <si>
    <t>conf3 with R2-R3 transition at 740</t>
  </si>
  <si>
    <t>conf14</t>
  </si>
  <si>
    <t>conf3 with R2-R3 transition at 745</t>
  </si>
  <si>
    <t>conf15</t>
  </si>
  <si>
    <t>conf3 with R1-R2 transition 680</t>
  </si>
  <si>
    <t>conf16</t>
  </si>
  <si>
    <t>conf3 with R4-R5=920; R3-R4=800</t>
  </si>
  <si>
    <t>conf18</t>
  </si>
  <si>
    <t>conf3; remove sources 18500&lt;R&lt;18835</t>
  </si>
  <si>
    <t>conf19</t>
  </si>
  <si>
    <t>conf3; remove sources 18835&lt;R&lt;19020</t>
  </si>
  <si>
    <t>conf20</t>
  </si>
  <si>
    <t>conf3; remove sources 19020&lt;R&lt;22000</t>
  </si>
  <si>
    <t>conf21</t>
  </si>
  <si>
    <t>conf16: R2-R3 740</t>
  </si>
  <si>
    <t>conf21: R1-R2 680</t>
  </si>
  <si>
    <t>conf23</t>
  </si>
  <si>
    <t>conf22: R5-R6 1030</t>
  </si>
  <si>
    <t>conf24</t>
  </si>
  <si>
    <t>conf22: R5-R6 1040</t>
  </si>
  <si>
    <t>conf25</t>
  </si>
  <si>
    <t>conf22: R5-R6 1050</t>
  </si>
  <si>
    <t>conf26</t>
  </si>
  <si>
    <t>conf22: R5-R6 1070</t>
  </si>
  <si>
    <t>conf27</t>
  </si>
  <si>
    <t>new upstream collimation (as ran by Sakib on 210724)</t>
  </si>
  <si>
    <t>new upstream collimation</t>
  </si>
  <si>
    <t>conf22 NoDetWin</t>
  </si>
  <si>
    <t>remove detector window (2.4 mm)</t>
  </si>
  <si>
    <t>parallel configuration for bfields (ran by Sakib on 210417); e1 -- agrees with Sakib</t>
  </si>
  <si>
    <t>eAl elastic fixed (a 5 process fit)</t>
  </si>
  <si>
    <t>see NamingConvention sheet for details on tiling</t>
  </si>
  <si>
    <t>Moller</t>
  </si>
  <si>
    <t>e-p Elastic</t>
  </si>
  <si>
    <t>e-Al Elastic</t>
  </si>
  <si>
    <t>e-Al Quasielastic</t>
  </si>
  <si>
    <t>e-Al Inelastic</t>
  </si>
  <si>
    <t>piMinus</t>
  </si>
  <si>
    <t>R</t>
  </si>
  <si>
    <t>S</t>
  </si>
  <si>
    <t>f*A [% of Am]</t>
  </si>
  <si>
    <t>A_meas [ppb]</t>
  </si>
  <si>
    <t>dA [ppb]</t>
  </si>
  <si>
    <t>dA/A[%]</t>
  </si>
  <si>
    <t>C</t>
  </si>
  <si>
    <t>original from last year</t>
  </si>
  <si>
    <t>T</t>
  </si>
  <si>
    <t>Overall</t>
  </si>
  <si>
    <t>O</t>
  </si>
  <si>
    <t>Asymmetry</t>
  </si>
  <si>
    <t>uncert[ppb]</t>
  </si>
  <si>
    <t>relative uncer</t>
  </si>
  <si>
    <t>Uncert from R5 alone</t>
  </si>
  <si>
    <t>ep Elastic</t>
  </si>
  <si>
    <t>ep Inelastic W1</t>
  </si>
  <si>
    <t>ep Inelastic W2</t>
  </si>
  <si>
    <t>ep Inelastic W3</t>
  </si>
  <si>
    <t xml:space="preserve">Moller rel uncert </t>
  </si>
  <si>
    <t>R1</t>
  </si>
  <si>
    <t>R2</t>
  </si>
  <si>
    <t>R3</t>
  </si>
  <si>
    <t>R4</t>
  </si>
  <si>
    <t>R5</t>
  </si>
  <si>
    <t>R6</t>
  </si>
  <si>
    <t>Rt</t>
  </si>
  <si>
    <t>R [% of R_tot]</t>
  </si>
  <si>
    <t>R_total [Hz]</t>
  </si>
  <si>
    <t>R [Hz]</t>
  </si>
  <si>
    <t>f [% R_proc]</t>
  </si>
  <si>
    <t>Process total rate</t>
  </si>
  <si>
    <t>e-p InelasticW1</t>
  </si>
  <si>
    <t>e-p InelasticW2</t>
  </si>
  <si>
    <t>e-p InelasticW3</t>
  </si>
  <si>
    <t>pion</t>
  </si>
  <si>
    <t>Amoller</t>
  </si>
  <si>
    <t>fmoller</t>
  </si>
  <si>
    <t>AepElastic</t>
  </si>
  <si>
    <t>fepElastic</t>
  </si>
  <si>
    <t>AepInelasticW1</t>
  </si>
  <si>
    <t>fepInelasticW1</t>
  </si>
  <si>
    <t>AepInelasticW2</t>
  </si>
  <si>
    <t>fepInelasticW2</t>
  </si>
  <si>
    <t>AepInelasticW3</t>
  </si>
  <si>
    <t>fepInelasticW3</t>
  </si>
  <si>
    <t>AeAlElastic</t>
  </si>
  <si>
    <t>feAlElastic</t>
  </si>
  <si>
    <t>AeAlQuasielastic</t>
  </si>
  <si>
    <t>feAlQuasielastic</t>
  </si>
  <si>
    <t>AeAlInelastic</t>
  </si>
  <si>
    <t>feAlInelastic</t>
  </si>
  <si>
    <t>Apiminus</t>
  </si>
  <si>
    <t>fpiminus</t>
  </si>
  <si>
    <t>Am[ppb]</t>
  </si>
  <si>
    <t>d(Am)[ppb]</t>
  </si>
  <si>
    <t>rTot[Hz]</t>
  </si>
  <si>
    <t>Covariance matrix</t>
  </si>
  <si>
    <t>ee</t>
  </si>
  <si>
    <t>epInelasticW1</t>
  </si>
  <si>
    <t>epInelasticW2</t>
  </si>
  <si>
    <t>epInelasticW3</t>
  </si>
  <si>
    <t>parallel configuration for bfields (ran by Sakib on 210417); e1; original tiling (see below)</t>
  </si>
  <si>
    <t>A[ppb]</t>
  </si>
  <si>
    <t>f [% of rate]</t>
  </si>
  <si>
    <t>A measured [ppb]</t>
  </si>
  <si>
    <t>Total rate</t>
  </si>
  <si>
    <t>Tiling:</t>
  </si>
  <si>
    <t>deconv_210428_ee_shldAnaV7.root</t>
  </si>
  <si>
    <t>Rmin</t>
  </si>
  <si>
    <t>Rmax</t>
  </si>
  <si>
    <t>ee rate</t>
  </si>
  <si>
    <t>ee rate/R5 ee rate</t>
  </si>
  <si>
    <t>R4 C</t>
  </si>
  <si>
    <t>R4 T</t>
  </si>
  <si>
    <t>R4 O</t>
  </si>
  <si>
    <t>R6 C</t>
  </si>
  <si>
    <t>R6 T</t>
  </si>
  <si>
    <t>R6 O</t>
  </si>
  <si>
    <t>ee rate/Total ee rate</t>
  </si>
  <si>
    <t>eAl Elastic</t>
  </si>
  <si>
    <t>R4 Total</t>
  </si>
  <si>
    <t>R6 Total</t>
  </si>
  <si>
    <t>Total rate (%)</t>
  </si>
  <si>
    <t>eAl rate</t>
  </si>
  <si>
    <t>ee Rate</t>
  </si>
  <si>
    <t>ee Rate(%)</t>
  </si>
  <si>
    <t>Process</t>
  </si>
  <si>
    <t>eAlElastic</t>
  </si>
  <si>
    <t>parallel configuration for bfields (ran by Sakib on 210417); e1; original tiling (see below) with full R acceptance -- no holes</t>
  </si>
  <si>
    <t>deconv_210428_ee_tileConf4_procDeconvV1.root</t>
  </si>
  <si>
    <t>rel uncert</t>
  </si>
  <si>
    <t>deconv_210428_ee_shldAnaV8.root</t>
  </si>
  <si>
    <t>at DS window</t>
  </si>
  <si>
    <t>epE</t>
  </si>
  <si>
    <t>parallel configuration for bfields (ran by Sakib on 210417); e1 -- agrees with Sakib; remove particles originating from the window</t>
  </si>
  <si>
    <t>original</t>
  </si>
  <si>
    <t>no window</t>
  </si>
  <si>
    <t>conf3</t>
  </si>
  <si>
    <t>window</t>
  </si>
  <si>
    <t>rates</t>
  </si>
  <si>
    <t>total</t>
  </si>
  <si>
    <t>default</t>
  </si>
  <si>
    <t>no collar2</t>
  </si>
  <si>
    <t>no air</t>
  </si>
  <si>
    <t>f*A</t>
  </si>
  <si>
    <t>epI sumed</t>
  </si>
  <si>
    <t>parallel configuration for bfields (ran by Sakib on 210417); eP1; original tiling (see below)</t>
  </si>
  <si>
    <t>_</t>
  </si>
  <si>
    <t>parallel configuration for bfields (ran by Sakib on 210417); eP1; regularized tiling (see below)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</si>
</sst>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5">
    <numFmt numFmtId="164" formatCode="0.0"/>
    <numFmt numFmtId="165" formatCode="0.0%"/>
    <numFmt numFmtId="166" formatCode="0.000%"/>
    <numFmt numFmtId="167" formatCode="#,##0.0"/>
    <numFmt numFmtId="168" formatCode="0.0000"/>
  </numFmts>
  <fonts count="5">
    <font>
      <sz val="10.0"/>
      <color rgb="FF000000"/>
      <name val="Arial"/>
    </font>
    <font>
      <color theme="1"/>
      <name val="Arial"/>
    </font>
    <font>
      <b/>
      <color theme="1"/>
      <name val="Arial"/>
    </font>
    <font>
      <sz val="11.0"/>
      <color rgb="FF000000"/>
      <name val="Calibri"/>
    </font>
    <font/>
  </fonts>
  <fills count="15">
    <fill>
      <patternFill patternType="none"/>
    </fill>
    <fill>
      <patternFill patternType="lightGray"/>
    </fill>
    <fill>
      <patternFill patternType="solid">
        <fgColor rgb="FFB6D7A8"/>
        <bgColor rgb="FFB6D7A8"/>
      </patternFill>
    </fill>
    <fill>
      <patternFill patternType="solid">
        <fgColor rgb="FFD9D9D9"/>
        <bgColor rgb="FFD9D9D9"/>
      </patternFill>
    </fill>
    <fill>
      <patternFill patternType="solid">
        <fgColor rgb="FFFFF2CC"/>
        <bgColor rgb="FFFFF2CC"/>
      </patternFill>
    </fill>
    <fill>
      <patternFill patternType="solid">
        <fgColor rgb="FFFFE599"/>
        <bgColor rgb="FFFFE599"/>
      </patternFill>
    </fill>
    <fill>
      <patternFill patternType="solid">
        <fgColor rgb="FFFF9900"/>
        <bgColor rgb="FFFF9900"/>
      </patternFill>
    </fill>
    <fill>
      <patternFill patternType="solid">
        <fgColor rgb="FFFFFF00"/>
        <bgColor rgb="FFFFFF00"/>
      </patternFill>
    </fill>
    <fill>
      <patternFill patternType="solid">
        <fgColor rgb="FFFF00FF"/>
        <bgColor rgb="FFFF00FF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  <fill>
      <patternFill patternType="solid">
        <fgColor rgb="FFB7B7B7"/>
        <bgColor rgb="FFB7B7B7"/>
      </patternFill>
    </fill>
    <fill>
      <patternFill patternType="solid">
        <fgColor theme="8"/>
        <bgColor theme="8"/>
      </patternFill>
    </fill>
    <fill>
      <patternFill patternType="solid">
        <fgColor rgb="FF999999"/>
        <bgColor rgb="FF999999"/>
      </patternFill>
    </fill>
  </fills>
  <borders count="4">
    <border/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60">
    <xf borderId="0" fillId="0" fontId="0" numFmtId="0" xfId="0" applyAlignment="1" applyFont="1">
      <alignment readingOrder="0" shrinkToFit="0" vertical="bottom" wrapText="0"/>
    </xf>
    <xf borderId="0" fillId="0" fontId="1" numFmtId="164" xfId="0" applyAlignment="1" applyFont="1" applyNumberFormat="1">
      <alignment horizontal="center" readingOrder="0" vertical="bottom"/>
    </xf>
    <xf borderId="0" fillId="0" fontId="2" numFmtId="164" xfId="0" applyAlignment="1" applyFont="1" applyNumberFormat="1">
      <alignment horizontal="center" readingOrder="0" vertical="bottom"/>
    </xf>
    <xf borderId="0" fillId="0" fontId="3" numFmtId="0" xfId="0" applyAlignment="1" applyFont="1">
      <alignment horizontal="center" readingOrder="0" shrinkToFit="0" vertical="bottom" wrapText="0"/>
    </xf>
    <xf borderId="0" fillId="0" fontId="1" numFmtId="3" xfId="0" applyAlignment="1" applyFont="1" applyNumberFormat="1">
      <alignment horizontal="center" vertical="bottom"/>
    </xf>
    <xf borderId="0" fillId="0" fontId="1" numFmtId="0" xfId="0" applyAlignment="1" applyFont="1">
      <alignment readingOrder="0"/>
    </xf>
    <xf borderId="0" fillId="0" fontId="1" numFmtId="11" xfId="0" applyFont="1" applyNumberFormat="1"/>
    <xf borderId="0" fillId="0" fontId="4" numFmtId="0" xfId="0" applyAlignment="1" applyFont="1">
      <alignment readingOrder="0"/>
    </xf>
    <xf borderId="0" fillId="2" fontId="1" numFmtId="0" xfId="0" applyAlignment="1" applyFill="1" applyFont="1">
      <alignment readingOrder="0"/>
    </xf>
    <xf borderId="0" fillId="2" fontId="1" numFmtId="0" xfId="0" applyAlignment="1" applyFont="1">
      <alignment readingOrder="0" shrinkToFit="0" wrapText="0"/>
    </xf>
    <xf borderId="0" fillId="2" fontId="1" numFmtId="2" xfId="0" applyAlignment="1" applyFont="1" applyNumberFormat="1">
      <alignment horizontal="center" readingOrder="0"/>
    </xf>
    <xf borderId="0" fillId="2" fontId="1" numFmtId="165" xfId="0" applyAlignment="1" applyFont="1" applyNumberFormat="1">
      <alignment horizontal="center" readingOrder="0"/>
    </xf>
    <xf borderId="1" fillId="2" fontId="1" numFmtId="0" xfId="0" applyAlignment="1" applyBorder="1" applyFont="1">
      <alignment horizontal="center" readingOrder="0"/>
    </xf>
    <xf borderId="0" fillId="2" fontId="1" numFmtId="0" xfId="0" applyAlignment="1" applyFont="1">
      <alignment horizontal="center" readingOrder="0"/>
    </xf>
    <xf borderId="2" fillId="2" fontId="1" numFmtId="165" xfId="0" applyAlignment="1" applyBorder="1" applyFont="1" applyNumberFormat="1">
      <alignment horizontal="center" vertical="bottom"/>
    </xf>
    <xf borderId="0" fillId="2" fontId="1" numFmtId="164" xfId="0" applyAlignment="1" applyFont="1" applyNumberFormat="1">
      <alignment horizontal="center" vertical="bottom"/>
    </xf>
    <xf borderId="0" fillId="2" fontId="1" numFmtId="165" xfId="0" applyFont="1" applyNumberFormat="1"/>
    <xf borderId="0" fillId="2" fontId="1" numFmtId="0" xfId="0" applyFont="1"/>
    <xf borderId="0" fillId="0" fontId="1" numFmtId="0" xfId="0" applyAlignment="1" applyFont="1">
      <alignment readingOrder="0" shrinkToFit="0" wrapText="1"/>
    </xf>
    <xf borderId="0" fillId="0" fontId="1" numFmtId="2" xfId="0" applyAlignment="1" applyFont="1" applyNumberFormat="1">
      <alignment horizontal="center" readingOrder="0"/>
    </xf>
    <xf borderId="0" fillId="0" fontId="1" numFmtId="165" xfId="0" applyAlignment="1" applyFont="1" applyNumberFormat="1">
      <alignment horizontal="center" readingOrder="0"/>
    </xf>
    <xf borderId="1" fillId="0" fontId="1" numFmtId="0" xfId="0" applyAlignment="1" applyBorder="1" applyFont="1">
      <alignment horizontal="center" readingOrder="0"/>
    </xf>
    <xf borderId="2" fillId="0" fontId="1" numFmtId="165" xfId="0" applyAlignment="1" applyBorder="1" applyFont="1" applyNumberFormat="1">
      <alignment horizontal="center" vertical="bottom"/>
    </xf>
    <xf borderId="0" fillId="0" fontId="1" numFmtId="164" xfId="0" applyAlignment="1" applyFont="1" applyNumberFormat="1">
      <alignment horizontal="center" vertical="bottom"/>
    </xf>
    <xf borderId="0" fillId="0" fontId="1" numFmtId="165" xfId="0" applyFont="1" applyNumberFormat="1"/>
    <xf borderId="0" fillId="3" fontId="1" numFmtId="166" xfId="0" applyAlignment="1" applyFill="1" applyFont="1" applyNumberFormat="1">
      <alignment horizontal="center" readingOrder="0"/>
    </xf>
    <xf borderId="0" fillId="0" fontId="1" numFmtId="0" xfId="0" applyAlignment="1" applyFont="1">
      <alignment horizontal="center" readingOrder="0"/>
    </xf>
    <xf borderId="2" fillId="0" fontId="1" numFmtId="165" xfId="0" applyAlignment="1" applyBorder="1" applyFont="1" applyNumberFormat="1">
      <alignment horizontal="center" readingOrder="0"/>
    </xf>
    <xf borderId="0" fillId="0" fontId="1" numFmtId="2" xfId="0" applyAlignment="1" applyFont="1" applyNumberFormat="1">
      <alignment horizontal="center"/>
    </xf>
    <xf borderId="0" fillId="3" fontId="1" numFmtId="166" xfId="0" applyAlignment="1" applyFont="1" applyNumberFormat="1">
      <alignment horizontal="center"/>
    </xf>
    <xf borderId="0" fillId="0" fontId="1" numFmtId="165" xfId="0" applyAlignment="1" applyFont="1" applyNumberFormat="1">
      <alignment horizontal="center"/>
    </xf>
    <xf borderId="1" fillId="0" fontId="1" numFmtId="2" xfId="0" applyAlignment="1" applyBorder="1" applyFont="1" applyNumberFormat="1">
      <alignment horizontal="center"/>
    </xf>
    <xf borderId="2" fillId="0" fontId="1" numFmtId="165" xfId="0" applyAlignment="1" applyBorder="1" applyFont="1" applyNumberFormat="1">
      <alignment horizontal="center"/>
    </xf>
    <xf borderId="0" fillId="0" fontId="1" numFmtId="164" xfId="0" applyAlignment="1" applyFont="1" applyNumberFormat="1">
      <alignment horizontal="center"/>
    </xf>
    <xf borderId="0" fillId="0" fontId="1" numFmtId="167" xfId="0" applyAlignment="1" applyFont="1" applyNumberFormat="1">
      <alignment horizontal="center"/>
    </xf>
    <xf borderId="0" fillId="4" fontId="1" numFmtId="0" xfId="0" applyAlignment="1" applyFill="1" applyFont="1">
      <alignment readingOrder="0"/>
    </xf>
    <xf borderId="0" fillId="4" fontId="1" numFmtId="0" xfId="0" applyAlignment="1" applyFont="1">
      <alignment readingOrder="0" shrinkToFit="0" wrapText="1"/>
    </xf>
    <xf borderId="0" fillId="4" fontId="1" numFmtId="2" xfId="0" applyAlignment="1" applyFont="1" applyNumberFormat="1">
      <alignment horizontal="center"/>
    </xf>
    <xf borderId="0" fillId="4" fontId="1" numFmtId="166" xfId="0" applyAlignment="1" applyFont="1" applyNumberFormat="1">
      <alignment horizontal="center"/>
    </xf>
    <xf borderId="0" fillId="4" fontId="1" numFmtId="165" xfId="0" applyAlignment="1" applyFont="1" applyNumberFormat="1">
      <alignment horizontal="center"/>
    </xf>
    <xf borderId="1" fillId="4" fontId="1" numFmtId="2" xfId="0" applyAlignment="1" applyBorder="1" applyFont="1" applyNumberFormat="1">
      <alignment horizontal="center"/>
    </xf>
    <xf borderId="2" fillId="4" fontId="1" numFmtId="165" xfId="0" applyAlignment="1" applyBorder="1" applyFont="1" applyNumberFormat="1">
      <alignment horizontal="center"/>
    </xf>
    <xf borderId="0" fillId="4" fontId="1" numFmtId="0" xfId="0" applyFont="1"/>
    <xf borderId="1" fillId="0" fontId="1" numFmtId="168" xfId="0" applyAlignment="1" applyBorder="1" applyFont="1" applyNumberFormat="1">
      <alignment horizontal="center"/>
    </xf>
    <xf borderId="0" fillId="0" fontId="1" numFmtId="168" xfId="0" applyAlignment="1" applyFont="1" applyNumberFormat="1">
      <alignment horizontal="center"/>
    </xf>
    <xf borderId="1" fillId="0" fontId="1" numFmtId="0" xfId="0" applyAlignment="1" applyBorder="1" applyFont="1">
      <alignment horizontal="center"/>
    </xf>
    <xf borderId="0" fillId="0" fontId="1" numFmtId="0" xfId="0" applyAlignment="1" applyFont="1">
      <alignment horizontal="center"/>
    </xf>
    <xf borderId="0" fillId="5" fontId="1" numFmtId="0" xfId="0" applyAlignment="1" applyFill="1" applyFont="1">
      <alignment readingOrder="0"/>
    </xf>
    <xf borderId="0" fillId="5" fontId="1" numFmtId="0" xfId="0" applyFont="1"/>
    <xf borderId="0" fillId="5" fontId="1" numFmtId="2" xfId="0" applyAlignment="1" applyFont="1" applyNumberFormat="1">
      <alignment horizontal="center"/>
    </xf>
    <xf borderId="0" fillId="5" fontId="1" numFmtId="166" xfId="0" applyAlignment="1" applyFont="1" applyNumberFormat="1">
      <alignment horizontal="center"/>
    </xf>
    <xf borderId="0" fillId="5" fontId="1" numFmtId="165" xfId="0" applyAlignment="1" applyFont="1" applyNumberFormat="1">
      <alignment horizontal="center"/>
    </xf>
    <xf borderId="1" fillId="5" fontId="1" numFmtId="2" xfId="0" applyAlignment="1" applyBorder="1" applyFont="1" applyNumberFormat="1">
      <alignment horizontal="center"/>
    </xf>
    <xf borderId="2" fillId="5" fontId="1" numFmtId="165" xfId="0" applyAlignment="1" applyBorder="1" applyFont="1" applyNumberFormat="1">
      <alignment horizontal="center"/>
    </xf>
    <xf borderId="0" fillId="0" fontId="1" numFmtId="0" xfId="0" applyAlignment="1" applyFont="1">
      <alignment shrinkToFit="0" wrapText="1"/>
    </xf>
    <xf borderId="0" fillId="6" fontId="1" numFmtId="0" xfId="0" applyAlignment="1" applyFill="1" applyFont="1">
      <alignment readingOrder="0"/>
    </xf>
    <xf borderId="0" fillId="6" fontId="1" numFmtId="0" xfId="0" applyAlignment="1" applyFont="1">
      <alignment shrinkToFit="0" wrapText="1"/>
    </xf>
    <xf borderId="0" fillId="6" fontId="1" numFmtId="0" xfId="0" applyFont="1"/>
    <xf borderId="0" fillId="6" fontId="1" numFmtId="2" xfId="0" applyAlignment="1" applyFont="1" applyNumberFormat="1">
      <alignment horizontal="center"/>
    </xf>
    <xf borderId="0" fillId="6" fontId="1" numFmtId="166" xfId="0" applyAlignment="1" applyFont="1" applyNumberFormat="1">
      <alignment horizontal="center"/>
    </xf>
    <xf borderId="0" fillId="6" fontId="1" numFmtId="165" xfId="0" applyAlignment="1" applyFont="1" applyNumberFormat="1">
      <alignment horizontal="center"/>
    </xf>
    <xf borderId="1" fillId="6" fontId="1" numFmtId="0" xfId="0" applyAlignment="1" applyBorder="1" applyFont="1">
      <alignment horizontal="center"/>
    </xf>
    <xf borderId="0" fillId="6" fontId="1" numFmtId="0" xfId="0" applyAlignment="1" applyFont="1">
      <alignment horizontal="center"/>
    </xf>
    <xf borderId="2" fillId="6" fontId="1" numFmtId="165" xfId="0" applyAlignment="1" applyBorder="1" applyFont="1" applyNumberFormat="1">
      <alignment horizontal="center"/>
    </xf>
    <xf borderId="0" fillId="6" fontId="1" numFmtId="165" xfId="0" applyFont="1" applyNumberFormat="1"/>
    <xf borderId="0" fillId="0" fontId="1" numFmtId="0" xfId="0" applyAlignment="1" applyFont="1">
      <alignment vertical="bottom"/>
    </xf>
    <xf borderId="0" fillId="7" fontId="1" numFmtId="1" xfId="0" applyAlignment="1" applyFill="1" applyFont="1" applyNumberFormat="1">
      <alignment vertical="bottom"/>
    </xf>
    <xf borderId="0" fillId="7" fontId="1" numFmtId="1" xfId="0" applyAlignment="1" applyFont="1" applyNumberFormat="1">
      <alignment readingOrder="0" vertical="bottom"/>
    </xf>
    <xf borderId="0" fillId="0" fontId="1" numFmtId="1" xfId="0" applyAlignment="1" applyFont="1" applyNumberFormat="1">
      <alignment vertical="bottom"/>
    </xf>
    <xf borderId="0" fillId="8" fontId="1" numFmtId="0" xfId="0" applyAlignment="1" applyFill="1" applyFont="1">
      <alignment vertical="bottom"/>
    </xf>
    <xf borderId="0" fillId="9" fontId="1" numFmtId="0" xfId="0" applyAlignment="1" applyFill="1" applyFont="1">
      <alignment readingOrder="0" vertical="bottom"/>
    </xf>
    <xf borderId="0" fillId="0" fontId="1" numFmtId="164" xfId="0" applyAlignment="1" applyFont="1" applyNumberFormat="1">
      <alignment vertical="bottom"/>
    </xf>
    <xf borderId="0" fillId="0" fontId="2" numFmtId="1" xfId="0" applyAlignment="1" applyFont="1" applyNumberFormat="1">
      <alignment vertical="bottom"/>
    </xf>
    <xf borderId="0" fillId="0" fontId="2" numFmtId="164" xfId="0" applyAlignment="1" applyFont="1" applyNumberFormat="1">
      <alignment horizontal="center" vertical="bottom"/>
    </xf>
    <xf borderId="0" fillId="0" fontId="2" numFmtId="10" xfId="0" applyAlignment="1" applyFont="1" applyNumberFormat="1">
      <alignment horizontal="center" vertical="bottom"/>
    </xf>
    <xf borderId="0" fillId="0" fontId="1" numFmtId="3" xfId="0" applyAlignment="1" applyFont="1" applyNumberFormat="1">
      <alignment vertical="bottom"/>
    </xf>
    <xf borderId="0" fillId="0" fontId="1" numFmtId="1" xfId="0" applyAlignment="1" applyFont="1" applyNumberFormat="1">
      <alignment horizontal="right" vertical="bottom"/>
    </xf>
    <xf borderId="0" fillId="0" fontId="1" numFmtId="165" xfId="0" applyAlignment="1" applyFont="1" applyNumberFormat="1">
      <alignment horizontal="center" vertical="bottom"/>
    </xf>
    <xf borderId="0" fillId="0" fontId="1" numFmtId="10" xfId="0" applyAlignment="1" applyFont="1" applyNumberFormat="1">
      <alignment horizontal="center" vertical="bottom"/>
    </xf>
    <xf borderId="0" fillId="10" fontId="1" numFmtId="164" xfId="0" applyAlignment="1" applyFill="1" applyFont="1" applyNumberFormat="1">
      <alignment vertical="bottom"/>
    </xf>
    <xf borderId="0" fillId="0" fontId="1" numFmtId="0" xfId="0" applyAlignment="1" applyFont="1">
      <alignment readingOrder="0" vertical="bottom"/>
    </xf>
    <xf borderId="0" fillId="6" fontId="1" numFmtId="168" xfId="0" applyAlignment="1" applyFont="1" applyNumberFormat="1">
      <alignment horizontal="center" vertical="bottom"/>
    </xf>
    <xf borderId="0" fillId="0" fontId="1" numFmtId="168" xfId="0" applyAlignment="1" applyFont="1" applyNumberFormat="1">
      <alignment horizontal="center" vertical="bottom"/>
    </xf>
    <xf borderId="0" fillId="10" fontId="1" numFmtId="164" xfId="0" applyAlignment="1" applyFont="1" applyNumberFormat="1">
      <alignment readingOrder="0" vertical="bottom"/>
    </xf>
    <xf borderId="0" fillId="0" fontId="3" numFmtId="2" xfId="0" applyAlignment="1" applyFont="1" applyNumberFormat="1">
      <alignment horizontal="right" readingOrder="0" shrinkToFit="0" vertical="bottom" wrapText="0"/>
    </xf>
    <xf borderId="0" fillId="0" fontId="3" numFmtId="10" xfId="0" applyAlignment="1" applyFont="1" applyNumberFormat="1">
      <alignment horizontal="right" readingOrder="0" shrinkToFit="0" vertical="bottom" wrapText="0"/>
    </xf>
    <xf borderId="0" fillId="10" fontId="1" numFmtId="10" xfId="0" applyAlignment="1" applyFont="1" applyNumberFormat="1">
      <alignment vertical="bottom"/>
    </xf>
    <xf borderId="0" fillId="0" fontId="3" numFmtId="168" xfId="0" applyAlignment="1" applyFont="1" applyNumberFormat="1">
      <alignment horizontal="right" readingOrder="0" shrinkToFit="0" vertical="bottom" wrapText="0"/>
    </xf>
    <xf borderId="0" fillId="0" fontId="3" numFmtId="164" xfId="0" applyAlignment="1" applyFont="1" applyNumberFormat="1">
      <alignment horizontal="right" readingOrder="0" shrinkToFit="0" vertical="bottom" wrapText="0"/>
    </xf>
    <xf borderId="0" fillId="0" fontId="3" numFmtId="167" xfId="0" applyAlignment="1" applyFont="1" applyNumberFormat="1">
      <alignment horizontal="right" readingOrder="0" shrinkToFit="0" vertical="bottom" wrapText="0"/>
    </xf>
    <xf borderId="0" fillId="0" fontId="3" numFmtId="164" xfId="0" applyAlignment="1" applyFont="1" applyNumberFormat="1">
      <alignment horizontal="right" vertical="bottom"/>
    </xf>
    <xf borderId="0" fillId="0" fontId="3" numFmtId="167" xfId="0" applyAlignment="1" applyFont="1" applyNumberFormat="1">
      <alignment horizontal="right" vertical="bottom"/>
    </xf>
    <xf borderId="0" fillId="0" fontId="3" numFmtId="10" xfId="0" applyAlignment="1" applyFont="1" applyNumberFormat="1">
      <alignment horizontal="center" vertical="bottom"/>
    </xf>
    <xf borderId="0" fillId="0" fontId="1" numFmtId="167" xfId="0" applyAlignment="1" applyFont="1" applyNumberFormat="1">
      <alignment vertical="bottom"/>
    </xf>
    <xf borderId="0" fillId="0" fontId="1" numFmtId="2" xfId="0" applyAlignment="1" applyFont="1" applyNumberFormat="1">
      <alignment vertical="bottom"/>
    </xf>
    <xf borderId="0" fillId="0" fontId="1" numFmtId="167" xfId="0" applyAlignment="1" applyFont="1" applyNumberFormat="1">
      <alignment readingOrder="0" vertical="bottom"/>
    </xf>
    <xf borderId="0" fillId="0" fontId="1" numFmtId="10" xfId="0" applyAlignment="1" applyFont="1" applyNumberFormat="1">
      <alignment vertical="bottom"/>
    </xf>
    <xf borderId="0" fillId="0" fontId="1" numFmtId="10" xfId="0" applyAlignment="1" applyFont="1" applyNumberFormat="1">
      <alignment horizontal="center" readingOrder="0" vertical="bottom"/>
    </xf>
    <xf borderId="0" fillId="0" fontId="2" numFmtId="11" xfId="0" applyAlignment="1" applyFont="1" applyNumberFormat="1">
      <alignment horizontal="center" readingOrder="0" vertical="bottom"/>
    </xf>
    <xf borderId="0" fillId="0" fontId="1" numFmtId="11" xfId="0" applyAlignment="1" applyFont="1" applyNumberFormat="1">
      <alignment vertical="bottom"/>
    </xf>
    <xf borderId="0" fillId="0" fontId="1" numFmtId="11" xfId="0" applyAlignment="1" applyFont="1" applyNumberFormat="1">
      <alignment horizontal="center" vertical="bottom"/>
    </xf>
    <xf borderId="0" fillId="5" fontId="1" numFmtId="0" xfId="0" applyAlignment="1" applyFont="1">
      <alignment readingOrder="0" vertical="bottom"/>
    </xf>
    <xf borderId="0" fillId="5" fontId="1" numFmtId="11" xfId="0" applyAlignment="1" applyFont="1" applyNumberFormat="1">
      <alignment vertical="bottom"/>
    </xf>
    <xf borderId="0" fillId="0" fontId="3" numFmtId="1" xfId="0" applyAlignment="1" applyFont="1" applyNumberFormat="1">
      <alignment readingOrder="0" shrinkToFit="0" vertical="bottom" wrapText="0"/>
    </xf>
    <xf borderId="0" fillId="0" fontId="3" numFmtId="164" xfId="0" applyAlignment="1" applyFont="1" applyNumberFormat="1">
      <alignment readingOrder="0" shrinkToFit="0" vertical="bottom" wrapText="0"/>
    </xf>
    <xf borderId="0" fillId="0" fontId="3" numFmtId="0" xfId="0" applyAlignment="1" applyFont="1">
      <alignment readingOrder="0" shrinkToFit="0" vertical="bottom" wrapText="0"/>
    </xf>
    <xf borderId="0" fillId="0" fontId="3" numFmtId="0" xfId="0" applyAlignment="1" applyFont="1">
      <alignment horizontal="right" readingOrder="0" shrinkToFit="0" vertical="bottom" wrapText="0"/>
    </xf>
    <xf borderId="0" fillId="0" fontId="3" numFmtId="1" xfId="0" applyAlignment="1" applyFont="1" applyNumberFormat="1">
      <alignment horizontal="right" readingOrder="0" shrinkToFit="0" vertical="bottom" wrapText="0"/>
    </xf>
    <xf borderId="0" fillId="0" fontId="3" numFmtId="3" xfId="0" applyAlignment="1" applyFont="1" applyNumberFormat="1">
      <alignment horizontal="right" readingOrder="0" shrinkToFit="0" vertical="bottom" wrapText="0"/>
    </xf>
    <xf borderId="0" fillId="0" fontId="3" numFmtId="11" xfId="0" applyAlignment="1" applyFont="1" applyNumberFormat="1">
      <alignment horizontal="right" readingOrder="0" shrinkToFit="0" vertical="bottom" wrapText="0"/>
    </xf>
    <xf borderId="3" fillId="0" fontId="1" numFmtId="0" xfId="0" applyAlignment="1" applyBorder="1" applyFont="1">
      <alignment shrinkToFit="0" vertical="bottom" wrapText="0"/>
    </xf>
    <xf borderId="0" fillId="0" fontId="2" numFmtId="0" xfId="0" applyAlignment="1" applyFont="1">
      <alignment vertical="bottom"/>
    </xf>
    <xf borderId="3" fillId="0" fontId="2" numFmtId="0" xfId="0" applyAlignment="1" applyBorder="1" applyFont="1">
      <alignment shrinkToFit="0" vertical="bottom" wrapText="0"/>
    </xf>
    <xf borderId="3" fillId="0" fontId="2" numFmtId="0" xfId="0" applyAlignment="1" applyBorder="1" applyFont="1">
      <alignment readingOrder="0" shrinkToFit="0" vertical="bottom" wrapText="0"/>
    </xf>
    <xf borderId="0" fillId="0" fontId="3" numFmtId="168" xfId="0" applyAlignment="1" applyFont="1" applyNumberFormat="1">
      <alignment horizontal="right" vertical="bottom"/>
    </xf>
    <xf borderId="0" fillId="0" fontId="1" numFmtId="0" xfId="0" applyAlignment="1" applyFont="1">
      <alignment horizontal="center" readingOrder="0" vertical="bottom"/>
    </xf>
    <xf borderId="0" fillId="0" fontId="1" numFmtId="164" xfId="0" applyAlignment="1" applyFont="1" applyNumberFormat="1">
      <alignment readingOrder="0" vertical="bottom"/>
    </xf>
    <xf borderId="0" fillId="0" fontId="1" numFmtId="0" xfId="0" applyAlignment="1" applyFont="1">
      <alignment horizontal="center" vertical="bottom"/>
    </xf>
    <xf borderId="0" fillId="0" fontId="1" numFmtId="2" xfId="0" applyAlignment="1" applyFont="1" applyNumberFormat="1">
      <alignment horizontal="center" vertical="bottom"/>
    </xf>
    <xf borderId="0" fillId="0" fontId="1" numFmtId="164" xfId="0" applyAlignment="1" applyFont="1" applyNumberFormat="1">
      <alignment horizontal="right" vertical="bottom"/>
    </xf>
    <xf borderId="0" fillId="0" fontId="1" numFmtId="2" xfId="0" applyAlignment="1" applyFont="1" applyNumberFormat="1">
      <alignment horizontal="right" vertical="bottom"/>
    </xf>
    <xf borderId="0" fillId="0" fontId="1" numFmtId="10" xfId="0" applyAlignment="1" applyFont="1" applyNumberFormat="1">
      <alignment horizontal="right" vertical="bottom"/>
    </xf>
    <xf borderId="0" fillId="0" fontId="1" numFmtId="0" xfId="0" applyAlignment="1" applyFont="1">
      <alignment horizontal="right" vertical="bottom"/>
    </xf>
    <xf borderId="0" fillId="0" fontId="1" numFmtId="11" xfId="0" applyAlignment="1" applyFont="1" applyNumberFormat="1">
      <alignment horizontal="right" vertical="bottom"/>
    </xf>
    <xf borderId="0" fillId="0" fontId="1" numFmtId="2" xfId="0" applyAlignment="1" applyFont="1" applyNumberFormat="1">
      <alignment readingOrder="0" vertical="bottom"/>
    </xf>
    <xf borderId="0" fillId="0" fontId="3" numFmtId="164" xfId="0" applyAlignment="1" applyFont="1" applyNumberFormat="1">
      <alignment shrinkToFit="0" vertical="bottom" wrapText="0"/>
    </xf>
    <xf borderId="0" fillId="0" fontId="3" numFmtId="167" xfId="0" applyAlignment="1" applyFont="1" applyNumberFormat="1">
      <alignment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shrinkToFit="0" vertical="bottom" wrapText="0"/>
    </xf>
    <xf borderId="0" fillId="0" fontId="2" numFmtId="0" xfId="0" applyAlignment="1" applyFont="1">
      <alignment readingOrder="0" shrinkToFit="0" vertical="bottom" wrapText="0"/>
    </xf>
    <xf borderId="0" fillId="11" fontId="1" numFmtId="11" xfId="0" applyAlignment="1" applyFill="1" applyFont="1" applyNumberFormat="1">
      <alignment horizontal="center" vertical="bottom"/>
    </xf>
    <xf borderId="0" fillId="12" fontId="1" numFmtId="11" xfId="0" applyAlignment="1" applyFill="1" applyFont="1" applyNumberFormat="1">
      <alignment horizontal="center" vertical="bottom"/>
    </xf>
    <xf borderId="0" fillId="13" fontId="1" numFmtId="1" xfId="0" applyAlignment="1" applyFill="1" applyFont="1" applyNumberFormat="1">
      <alignment horizontal="right" vertical="bottom"/>
    </xf>
    <xf borderId="0" fillId="13" fontId="1" numFmtId="1" xfId="0" applyAlignment="1" applyFont="1" applyNumberFormat="1">
      <alignment vertical="bottom"/>
    </xf>
    <xf borderId="0" fillId="13" fontId="1" numFmtId="165" xfId="0" applyAlignment="1" applyFont="1" applyNumberFormat="1">
      <alignment horizontal="center" vertical="bottom"/>
    </xf>
    <xf borderId="0" fillId="13" fontId="1" numFmtId="164" xfId="0" applyAlignment="1" applyFont="1" applyNumberFormat="1">
      <alignment horizontal="center" vertical="bottom"/>
    </xf>
    <xf borderId="0" fillId="13" fontId="1" numFmtId="10" xfId="0" applyAlignment="1" applyFont="1" applyNumberFormat="1">
      <alignment horizontal="center" vertical="bottom"/>
    </xf>
    <xf borderId="0" fillId="13" fontId="1" numFmtId="0" xfId="0" applyAlignment="1" applyFont="1">
      <alignment vertical="bottom"/>
    </xf>
    <xf borderId="0" fillId="13" fontId="3" numFmtId="164" xfId="0" applyAlignment="1" applyFont="1" applyNumberFormat="1">
      <alignment horizontal="right" vertical="bottom"/>
    </xf>
    <xf borderId="0" fillId="13" fontId="3" numFmtId="167" xfId="0" applyAlignment="1" applyFont="1" applyNumberFormat="1">
      <alignment horizontal="right" vertical="bottom"/>
    </xf>
    <xf borderId="0" fillId="13" fontId="3" numFmtId="10" xfId="0" applyAlignment="1" applyFont="1" applyNumberFormat="1">
      <alignment horizontal="center" vertical="bottom"/>
    </xf>
    <xf borderId="0" fillId="13" fontId="1" numFmtId="164" xfId="0" applyAlignment="1" applyFont="1" applyNumberFormat="1">
      <alignment vertical="bottom"/>
    </xf>
    <xf borderId="0" fillId="13" fontId="1" numFmtId="2" xfId="0" applyAlignment="1" applyFont="1" applyNumberFormat="1">
      <alignment vertical="bottom"/>
    </xf>
    <xf borderId="0" fillId="10" fontId="1" numFmtId="4" xfId="0" applyAlignment="1" applyFont="1" applyNumberFormat="1">
      <alignment vertical="bottom"/>
    </xf>
    <xf borderId="0" fillId="0" fontId="1" numFmtId="10" xfId="0" applyFont="1" applyNumberFormat="1"/>
    <xf borderId="0" fillId="0" fontId="1" numFmtId="4" xfId="0" applyAlignment="1" applyFont="1" applyNumberFormat="1">
      <alignment horizontal="center" vertical="bottom"/>
    </xf>
    <xf borderId="0" fillId="12" fontId="1" numFmtId="0" xfId="0" applyAlignment="1" applyFont="1">
      <alignment vertical="bottom"/>
    </xf>
    <xf borderId="0" fillId="12" fontId="3" numFmtId="11" xfId="0" applyAlignment="1" applyFont="1" applyNumberFormat="1">
      <alignment horizontal="right" readingOrder="0" shrinkToFit="0" vertical="bottom" wrapText="0"/>
    </xf>
    <xf borderId="0" fillId="12" fontId="1" numFmtId="11" xfId="0" applyAlignment="1" applyFont="1" applyNumberFormat="1">
      <alignment horizontal="right" vertical="bottom"/>
    </xf>
    <xf borderId="0" fillId="6" fontId="1" numFmtId="0" xfId="0" applyAlignment="1" applyFont="1">
      <alignment vertical="bottom"/>
    </xf>
    <xf borderId="0" fillId="0" fontId="1" numFmtId="164" xfId="0" applyFont="1" applyNumberFormat="1"/>
    <xf borderId="0" fillId="14" fontId="1" numFmtId="0" xfId="0" applyAlignment="1" applyFill="1" applyFont="1">
      <alignment readingOrder="0" vertical="bottom"/>
    </xf>
    <xf borderId="0" fillId="0" fontId="1" numFmtId="1" xfId="0" applyFont="1" applyNumberFormat="1"/>
    <xf borderId="0" fillId="0" fontId="1" numFmtId="0" xfId="0" applyAlignment="1" applyFont="1">
      <alignment readingOrder="0"/>
    </xf>
    <xf borderId="0" fillId="0" fontId="1" numFmtId="0" xfId="0" applyFont="1"/>
    <xf borderId="0" fillId="0" fontId="3" numFmtId="0" xfId="0" applyAlignment="1" applyFont="1">
      <alignment horizontal="right" vertical="bottom"/>
    </xf>
    <xf borderId="0" fillId="0" fontId="3" numFmtId="1" xfId="0" applyAlignment="1" applyFont="1" applyNumberFormat="1">
      <alignment horizontal="right" vertical="bottom"/>
    </xf>
    <xf borderId="0" fillId="0" fontId="3" numFmtId="2" xfId="0" applyAlignment="1" applyFont="1" applyNumberFormat="1">
      <alignment horizontal="right" vertical="bottom"/>
    </xf>
    <xf borderId="0" fillId="0" fontId="3" numFmtId="3" xfId="0" applyAlignment="1" applyFont="1" applyNumberFormat="1">
      <alignment horizontal="right" vertical="bottom"/>
    </xf>
    <xf borderId="0" fillId="0" fontId="3" numFmtId="11" xfId="0" applyAlignment="1" applyFont="1" applyNumberFormat="1">
      <alignment horizontal="right" vertical="bottom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20" Type="http://schemas.openxmlformats.org/officeDocument/2006/relationships/worksheet" Target="worksheets/sheet17.xml"/><Relationship Id="rId22" Type="http://schemas.openxmlformats.org/officeDocument/2006/relationships/worksheet" Target="worksheets/sheet19.xml"/><Relationship Id="rId21" Type="http://schemas.openxmlformats.org/officeDocument/2006/relationships/worksheet" Target="worksheets/sheet18.xml"/><Relationship Id="rId24" Type="http://schemas.openxmlformats.org/officeDocument/2006/relationships/worksheet" Target="worksheets/sheet21.xml"/><Relationship Id="rId23" Type="http://schemas.openxmlformats.org/officeDocument/2006/relationships/worksheet" Target="worksheets/sheet20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26" Type="http://schemas.openxmlformats.org/officeDocument/2006/relationships/worksheet" Target="worksheets/sheet23.xml"/><Relationship Id="rId25" Type="http://schemas.openxmlformats.org/officeDocument/2006/relationships/worksheet" Target="worksheets/sheet22.xml"/><Relationship Id="rId28" Type="http://schemas.openxmlformats.org/officeDocument/2006/relationships/worksheet" Target="worksheets/sheet25.xml"/><Relationship Id="rId27" Type="http://schemas.openxmlformats.org/officeDocument/2006/relationships/worksheet" Target="worksheets/sheet24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29" Type="http://schemas.openxmlformats.org/officeDocument/2006/relationships/worksheet" Target="worksheets/sheet26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31" Type="http://schemas.openxmlformats.org/officeDocument/2006/relationships/worksheet" Target="worksheets/sheet28.xml"/><Relationship Id="rId30" Type="http://schemas.openxmlformats.org/officeDocument/2006/relationships/worksheet" Target="worksheets/sheet27.xml"/><Relationship Id="rId11" Type="http://schemas.openxmlformats.org/officeDocument/2006/relationships/worksheet" Target="worksheets/sheet8.xml"/><Relationship Id="rId33" Type="http://schemas.openxmlformats.org/officeDocument/2006/relationships/worksheet" Target="worksheets/sheet30.xml"/><Relationship Id="rId10" Type="http://schemas.openxmlformats.org/officeDocument/2006/relationships/worksheet" Target="worksheets/sheet7.xml"/><Relationship Id="rId32" Type="http://schemas.openxmlformats.org/officeDocument/2006/relationships/worksheet" Target="worksheets/sheet29.xml"/><Relationship Id="rId13" Type="http://schemas.openxmlformats.org/officeDocument/2006/relationships/worksheet" Target="worksheets/sheet10.xml"/><Relationship Id="rId35" Type="http://schemas.openxmlformats.org/officeDocument/2006/relationships/worksheet" Target="worksheets/sheet32.xml"/><Relationship Id="rId12" Type="http://schemas.openxmlformats.org/officeDocument/2006/relationships/worksheet" Target="worksheets/sheet9.xml"/><Relationship Id="rId34" Type="http://schemas.openxmlformats.org/officeDocument/2006/relationships/worksheet" Target="worksheets/sheet31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36" Type="http://schemas.openxmlformats.org/officeDocument/2006/relationships/worksheet" Target="worksheets/sheet33.xml"/><Relationship Id="rId17" Type="http://schemas.openxmlformats.org/officeDocument/2006/relationships/worksheet" Target="worksheets/sheet14.xml"/><Relationship Id="rId16" Type="http://schemas.openxmlformats.org/officeDocument/2006/relationships/worksheet" Target="worksheets/sheet13.xml"/><Relationship Id="rId19" Type="http://schemas.openxmlformats.org/officeDocument/2006/relationships/worksheet" Target="worksheets/sheet16.xml"/><Relationship Id="rId18" Type="http://schemas.openxmlformats.org/officeDocument/2006/relationships/worksheet" Target="worksheets/sheet1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5.29"/>
    <col customWidth="1" min="2" max="2" width="23.71"/>
    <col customWidth="1" min="3" max="3" width="13.14"/>
    <col customWidth="1" min="4" max="4" width="12.71"/>
    <col customWidth="1" min="6" max="6" width="13.0"/>
    <col customWidth="1" min="7" max="7" width="11.57"/>
    <col customWidth="1" min="8" max="8" width="12.57"/>
  </cols>
  <sheetData>
    <row r="1">
      <c r="A1" s="1"/>
      <c r="B1" s="1" t="s">
        <v>0</v>
      </c>
      <c r="E1" s="1"/>
      <c r="F1" s="1" t="s">
        <v>1</v>
      </c>
    </row>
    <row r="2">
      <c r="A2" s="2" t="s">
        <v>2</v>
      </c>
      <c r="B2" s="2" t="s">
        <v>3</v>
      </c>
      <c r="C2" s="2" t="s">
        <v>4</v>
      </c>
      <c r="D2" s="2" t="s">
        <v>5</v>
      </c>
      <c r="E2" s="2"/>
      <c r="F2" s="2" t="s">
        <v>3</v>
      </c>
      <c r="G2" s="2" t="s">
        <v>4</v>
      </c>
      <c r="H2" s="2" t="s">
        <v>5</v>
      </c>
    </row>
    <row r="3">
      <c r="A3" s="3">
        <v>1.0</v>
      </c>
      <c r="B3" s="3">
        <v>650.0</v>
      </c>
      <c r="C3" s="3">
        <v>690.0</v>
      </c>
      <c r="D3" s="4">
        <f t="shared" ref="D3:D8" si="1">C3-B3</f>
        <v>40</v>
      </c>
      <c r="E3" s="3"/>
      <c r="F3" s="3">
        <v>650.0</v>
      </c>
      <c r="G3" s="3">
        <v>690.0</v>
      </c>
      <c r="H3" s="4">
        <f t="shared" ref="H3:H8" si="2">G3-F3</f>
        <v>40</v>
      </c>
    </row>
    <row r="4">
      <c r="A4" s="3">
        <v>2.0</v>
      </c>
      <c r="B4" s="3">
        <v>690.0</v>
      </c>
      <c r="C4" s="3">
        <v>735.0</v>
      </c>
      <c r="D4" s="4">
        <f t="shared" si="1"/>
        <v>45</v>
      </c>
      <c r="E4" s="3"/>
      <c r="F4" s="3">
        <v>690.0</v>
      </c>
      <c r="G4" s="3">
        <v>735.0</v>
      </c>
      <c r="H4" s="4">
        <f t="shared" si="2"/>
        <v>45</v>
      </c>
    </row>
    <row r="5">
      <c r="A5" s="3">
        <v>3.0</v>
      </c>
      <c r="B5" s="3">
        <v>735.0</v>
      </c>
      <c r="C5" s="3">
        <v>790.0</v>
      </c>
      <c r="D5" s="4">
        <f t="shared" si="1"/>
        <v>55</v>
      </c>
      <c r="E5" s="3"/>
      <c r="F5" s="3">
        <v>735.0</v>
      </c>
      <c r="G5" s="3">
        <v>800.0</v>
      </c>
      <c r="H5" s="4">
        <f t="shared" si="2"/>
        <v>65</v>
      </c>
    </row>
    <row r="6">
      <c r="A6" s="3">
        <v>4.0</v>
      </c>
      <c r="B6" s="3">
        <v>790.0</v>
      </c>
      <c r="C6" s="3">
        <v>900.0</v>
      </c>
      <c r="D6" s="4">
        <f t="shared" si="1"/>
        <v>110</v>
      </c>
      <c r="E6" s="3"/>
      <c r="F6" s="3">
        <v>800.0</v>
      </c>
      <c r="G6" s="3">
        <v>920.0</v>
      </c>
      <c r="H6" s="4">
        <f t="shared" si="2"/>
        <v>120</v>
      </c>
    </row>
    <row r="7">
      <c r="A7" s="3">
        <v>5.0</v>
      </c>
      <c r="B7" s="3">
        <v>900.0</v>
      </c>
      <c r="C7" s="3">
        <v>1060.0</v>
      </c>
      <c r="D7" s="4">
        <f t="shared" si="1"/>
        <v>160</v>
      </c>
      <c r="E7" s="3"/>
      <c r="F7" s="3">
        <v>920.0</v>
      </c>
      <c r="G7" s="3">
        <v>1060.0</v>
      </c>
      <c r="H7" s="4">
        <f t="shared" si="2"/>
        <v>140</v>
      </c>
    </row>
    <row r="8">
      <c r="A8" s="3">
        <v>6.0</v>
      </c>
      <c r="B8" s="3">
        <v>1060.0</v>
      </c>
      <c r="C8" s="3">
        <v>1160.0</v>
      </c>
      <c r="D8" s="4">
        <f t="shared" si="1"/>
        <v>100</v>
      </c>
      <c r="E8" s="3"/>
      <c r="F8" s="3">
        <v>1060.0</v>
      </c>
      <c r="G8" s="3">
        <v>1160.0</v>
      </c>
      <c r="H8" s="4">
        <f t="shared" si="2"/>
        <v>100</v>
      </c>
    </row>
    <row r="12">
      <c r="C12" s="5" t="s">
        <v>6</v>
      </c>
      <c r="D12" s="5" t="s">
        <v>7</v>
      </c>
    </row>
    <row r="13">
      <c r="B13" s="5" t="s">
        <v>8</v>
      </c>
      <c r="C13" s="6">
        <f>conf22!N40</f>
        <v>120198553800</v>
      </c>
    </row>
    <row r="14">
      <c r="B14" s="5" t="s">
        <v>9</v>
      </c>
      <c r="C14" s="6">
        <f>conf22_NewCollimation!N40</f>
        <v>123496270500</v>
      </c>
      <c r="D14" s="6">
        <f>(C14-C13)/C13</f>
        <v>0.02743557718</v>
      </c>
    </row>
    <row r="15">
      <c r="B15" s="7" t="s">
        <v>10</v>
      </c>
      <c r="C15" s="6">
        <f>conf22_NewCollimation_NoDetWin!N40</f>
        <v>119272461200</v>
      </c>
      <c r="D15" s="6">
        <f>(C15-C13)/C13</f>
        <v>-0.007704690038</v>
      </c>
    </row>
  </sheetData>
  <mergeCells count="2">
    <mergeCell ref="B1:D1"/>
    <mergeCell ref="F1:H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4.14"/>
    <col customWidth="1" min="2" max="2" width="38.43"/>
    <col hidden="1" min="3" max="3" width="14.43"/>
    <col customWidth="1" min="4" max="4" width="9.0"/>
    <col customWidth="1" min="5" max="5" width="9.86"/>
    <col customWidth="1" min="6" max="6" width="12.14"/>
    <col customWidth="1" min="7" max="7" width="9.71"/>
    <col customWidth="1" min="8" max="8" width="8.0"/>
    <col customWidth="1" min="9" max="9" width="7.43"/>
    <col customWidth="1" min="10" max="10" width="12.57"/>
    <col customWidth="1" min="11" max="11" width="9.71"/>
    <col customWidth="1" min="12" max="12" width="9.14"/>
    <col customWidth="1" min="13" max="13" width="9.57"/>
    <col customWidth="1" min="14" max="14" width="12.86"/>
    <col customWidth="1" min="15" max="16" width="7.29"/>
    <col customWidth="1" min="17" max="17" width="7.14"/>
    <col customWidth="1" min="18" max="18" width="13.29"/>
    <col customWidth="1" min="19" max="19" width="9.29"/>
    <col customWidth="1" min="20" max="20" width="7.71"/>
    <col customWidth="1" min="21" max="21" width="6.0"/>
    <col customWidth="1" min="22" max="22" width="12.86"/>
  </cols>
  <sheetData>
    <row r="1">
      <c r="A1" s="8" t="s">
        <v>11</v>
      </c>
      <c r="B1" s="9" t="s">
        <v>12</v>
      </c>
      <c r="C1" s="8"/>
      <c r="D1" s="10"/>
      <c r="E1" s="10"/>
      <c r="F1" s="10"/>
      <c r="G1" s="11"/>
      <c r="H1" s="12"/>
      <c r="I1" s="13"/>
      <c r="J1" s="13"/>
      <c r="K1" s="14"/>
      <c r="L1" s="15"/>
      <c r="M1" s="15"/>
      <c r="N1" s="15"/>
      <c r="O1" s="14"/>
      <c r="P1" s="15"/>
      <c r="Q1" s="15"/>
      <c r="R1" s="15"/>
      <c r="S1" s="14"/>
      <c r="T1" s="15"/>
      <c r="U1" s="15"/>
      <c r="V1" s="15"/>
      <c r="W1" s="16"/>
      <c r="X1" s="17"/>
      <c r="Y1" s="17"/>
      <c r="Z1" s="17"/>
      <c r="AA1" s="17"/>
      <c r="AB1" s="17"/>
      <c r="AC1" s="17"/>
      <c r="AD1" s="17"/>
    </row>
    <row r="2">
      <c r="A2" s="5"/>
      <c r="B2" s="18"/>
      <c r="C2" s="5"/>
      <c r="D2" s="19" t="s">
        <v>13</v>
      </c>
      <c r="G2" s="20"/>
      <c r="H2" s="21" t="s">
        <v>14</v>
      </c>
      <c r="K2" s="22"/>
      <c r="L2" s="23" t="s">
        <v>15</v>
      </c>
      <c r="O2" s="22"/>
      <c r="P2" s="23" t="s">
        <v>16</v>
      </c>
      <c r="S2" s="22"/>
      <c r="T2" s="23" t="s">
        <v>17</v>
      </c>
      <c r="W2" s="24"/>
    </row>
    <row r="3">
      <c r="A3" s="5" t="s">
        <v>18</v>
      </c>
      <c r="B3" s="18" t="s">
        <v>19</v>
      </c>
      <c r="C3" s="5" t="s">
        <v>20</v>
      </c>
      <c r="D3" s="19" t="s">
        <v>21</v>
      </c>
      <c r="E3" s="19" t="s">
        <v>22</v>
      </c>
      <c r="F3" s="25" t="s">
        <v>23</v>
      </c>
      <c r="G3" s="20" t="s">
        <v>24</v>
      </c>
      <c r="H3" s="21" t="s">
        <v>21</v>
      </c>
      <c r="I3" s="26" t="s">
        <v>22</v>
      </c>
      <c r="J3" s="25" t="s">
        <v>23</v>
      </c>
      <c r="K3" s="27" t="s">
        <v>24</v>
      </c>
      <c r="L3" s="26" t="s">
        <v>21</v>
      </c>
      <c r="M3" s="26" t="s">
        <v>22</v>
      </c>
      <c r="N3" s="25" t="s">
        <v>23</v>
      </c>
      <c r="O3" s="27" t="s">
        <v>24</v>
      </c>
      <c r="P3" s="26" t="s">
        <v>21</v>
      </c>
      <c r="Q3" s="26" t="s">
        <v>22</v>
      </c>
      <c r="R3" s="25" t="s">
        <v>23</v>
      </c>
      <c r="S3" s="27" t="s">
        <v>24</v>
      </c>
      <c r="T3" s="26" t="s">
        <v>21</v>
      </c>
      <c r="U3" s="26" t="s">
        <v>22</v>
      </c>
      <c r="V3" s="25" t="s">
        <v>23</v>
      </c>
      <c r="W3" s="20" t="s">
        <v>24</v>
      </c>
    </row>
    <row r="4" hidden="1">
      <c r="A4" s="5" t="s">
        <v>25</v>
      </c>
      <c r="B4" s="18" t="s">
        <v>26</v>
      </c>
      <c r="C4" s="5" t="s">
        <v>27</v>
      </c>
      <c r="D4" s="28">
        <f>orgConf2!P9</f>
        <v>-34.8017</v>
      </c>
      <c r="E4" s="28">
        <f>orgConf2!Q9</f>
        <v>0.758986</v>
      </c>
      <c r="F4" s="29">
        <f>orgConf2!R9</f>
        <v>0.02180887715</v>
      </c>
      <c r="G4" s="30">
        <f t="shared" ref="G4:G22" si="1">(F4-F$7)/F$7</f>
        <v>0.02430903644</v>
      </c>
      <c r="H4" s="31">
        <f>orgConf2!P10</f>
        <v>-30.6255</v>
      </c>
      <c r="I4" s="28">
        <f>orgConf2!Q10</f>
        <v>2.10621</v>
      </c>
      <c r="J4" s="29">
        <f>orgConf2!R10</f>
        <v>0.06877308126</v>
      </c>
      <c r="K4" s="32">
        <f t="shared" ref="K4:K22" si="2">(J4-J$7)/J$7</f>
        <v>0.1144519602</v>
      </c>
      <c r="L4" s="33">
        <f>orgConf2!P11</f>
        <v>-606.41</v>
      </c>
      <c r="M4" s="33">
        <f>orgConf2!Q11</f>
        <v>110.677</v>
      </c>
      <c r="N4" s="29">
        <f>orgConf2!R11</f>
        <v>0.1825118319</v>
      </c>
      <c r="O4" s="32">
        <f t="shared" ref="O4:O22" si="3">(N4-N$7)/N$7</f>
        <v>0.271615452</v>
      </c>
      <c r="P4" s="33">
        <f>orgConf2!P12</f>
        <v>-604.232</v>
      </c>
      <c r="Q4" s="33">
        <f>orgConf2!Q12</f>
        <v>58.9211</v>
      </c>
      <c r="R4" s="29">
        <f>orgConf2!R12</f>
        <v>0.09751403434</v>
      </c>
      <c r="S4" s="32">
        <f t="shared" ref="S4:S22" si="4">(R4-R$7)/R$7</f>
        <v>0.1328243986</v>
      </c>
      <c r="T4" s="34">
        <f>orgConf2!P13</f>
        <v>-491.216</v>
      </c>
      <c r="U4" s="34">
        <f>orgConf2!Q13</f>
        <v>141.79</v>
      </c>
      <c r="V4" s="29">
        <f>orgConf2!R13</f>
        <v>0.2886510211</v>
      </c>
      <c r="W4" s="30">
        <f t="shared" ref="W4:W22" si="5">(V4-V$7)/V$7</f>
        <v>0.1946292384</v>
      </c>
    </row>
    <row r="5" hidden="1">
      <c r="A5" s="5" t="s">
        <v>28</v>
      </c>
      <c r="B5" s="18" t="s">
        <v>29</v>
      </c>
      <c r="C5" s="5" t="s">
        <v>27</v>
      </c>
      <c r="D5" s="28">
        <f>conf7!P9</f>
        <v>-35.333</v>
      </c>
      <c r="E5" s="28">
        <f>conf7!Q9</f>
        <v>0.753248</v>
      </c>
      <c r="F5" s="29">
        <f>conf7!R9</f>
        <v>0.02131854074</v>
      </c>
      <c r="G5" s="30">
        <f t="shared" si="1"/>
        <v>0.001279147563</v>
      </c>
      <c r="H5" s="31">
        <f>conf7!P10</f>
        <v>-29.5485</v>
      </c>
      <c r="I5" s="28">
        <f>conf7!Q10</f>
        <v>1.82373</v>
      </c>
      <c r="J5" s="29">
        <f>conf7!R10</f>
        <v>0.06171988426</v>
      </c>
      <c r="K5" s="32">
        <f t="shared" si="2"/>
        <v>0.0001565254861</v>
      </c>
      <c r="L5" s="28">
        <f>conf7!P11</f>
        <v>-613.147</v>
      </c>
      <c r="M5" s="28">
        <f>conf7!Q11</f>
        <v>88.0031</v>
      </c>
      <c r="N5" s="29">
        <f>conf7!R11</f>
        <v>0.1435269193</v>
      </c>
      <c r="O5" s="32">
        <f t="shared" si="3"/>
        <v>-0.000004293149811</v>
      </c>
      <c r="P5" s="28">
        <f>conf7!P12</f>
        <v>-599.152</v>
      </c>
      <c r="Q5" s="28">
        <f>conf7!Q12</f>
        <v>51.5781</v>
      </c>
      <c r="R5" s="29">
        <f>conf7!R12</f>
        <v>0.08608516704</v>
      </c>
      <c r="S5" s="32">
        <f t="shared" si="4"/>
        <v>0.00005479445944</v>
      </c>
      <c r="T5" s="28">
        <f>conf7!P13</f>
        <v>-472.354</v>
      </c>
      <c r="U5" s="28">
        <f>conf7!Q13</f>
        <v>114.146</v>
      </c>
      <c r="V5" s="29">
        <f>conf7!R13</f>
        <v>0.2416535056</v>
      </c>
      <c r="W5" s="30">
        <f t="shared" si="5"/>
        <v>0.000122370124</v>
      </c>
    </row>
    <row r="6" hidden="1">
      <c r="A6" s="5" t="s">
        <v>30</v>
      </c>
      <c r="B6" s="18" t="s">
        <v>31</v>
      </c>
      <c r="C6" s="5" t="s">
        <v>27</v>
      </c>
      <c r="D6" s="28">
        <f>conf8!P9</f>
        <v>-35.0654</v>
      </c>
      <c r="E6" s="28">
        <f>conf8!Q9</f>
        <v>0.746604</v>
      </c>
      <c r="F6" s="29">
        <f>conf8!R9</f>
        <v>0.02129175769</v>
      </c>
      <c r="G6" s="30">
        <f t="shared" si="1"/>
        <v>0.00002121374474</v>
      </c>
      <c r="H6" s="31">
        <f>conf8!P10</f>
        <v>-29.0901</v>
      </c>
      <c r="I6" s="28">
        <f>conf8!Q10</f>
        <v>1.79507</v>
      </c>
      <c r="J6" s="29">
        <f>conf8!R10</f>
        <v>0.06170724748</v>
      </c>
      <c r="K6" s="32">
        <f t="shared" si="2"/>
        <v>-0.0000482505499</v>
      </c>
      <c r="L6" s="28">
        <f>conf8!P11</f>
        <v>-614.73</v>
      </c>
      <c r="M6" s="28">
        <f>conf8!Q11</f>
        <v>88.2276</v>
      </c>
      <c r="N6" s="29">
        <f>conf8!R11</f>
        <v>0.1435225221</v>
      </c>
      <c r="O6" s="32">
        <f t="shared" si="3"/>
        <v>-0.00003493003513</v>
      </c>
      <c r="P6" s="28">
        <f>conf8!P12</f>
        <v>-598.885</v>
      </c>
      <c r="Q6" s="28">
        <f>conf8!Q12</f>
        <v>51.553</v>
      </c>
      <c r="R6" s="29">
        <f>conf8!R12</f>
        <v>0.08608163504</v>
      </c>
      <c r="S6" s="32">
        <f t="shared" si="4"/>
        <v>0.00001376310309</v>
      </c>
      <c r="T6" s="28">
        <f>conf8!P13</f>
        <v>-467.704</v>
      </c>
      <c r="U6" s="28">
        <f>conf8!Q13</f>
        <v>113.014</v>
      </c>
      <c r="V6" s="29">
        <f>conf8!R13</f>
        <v>0.2416357354</v>
      </c>
      <c r="W6" s="30">
        <f t="shared" si="5"/>
        <v>0.0000488252127</v>
      </c>
    </row>
    <row r="7">
      <c r="A7" s="35" t="s">
        <v>11</v>
      </c>
      <c r="B7" s="36" t="s">
        <v>32</v>
      </c>
      <c r="C7" s="35" t="s">
        <v>27</v>
      </c>
      <c r="D7" s="37">
        <f>baselineConf3!P9</f>
        <v>-34.8678</v>
      </c>
      <c r="E7" s="37">
        <f>baselineConf3!Q9</f>
        <v>0.742381</v>
      </c>
      <c r="F7" s="38">
        <f>baselineConf3!R9</f>
        <v>0.02129130602</v>
      </c>
      <c r="G7" s="39">
        <f t="shared" si="1"/>
        <v>0</v>
      </c>
      <c r="H7" s="40">
        <f>baselineConf3!P10</f>
        <v>-28.6933</v>
      </c>
      <c r="I7" s="37">
        <f>baselineConf3!Q10</f>
        <v>1.77067</v>
      </c>
      <c r="J7" s="38">
        <f>baselineConf3!R10</f>
        <v>0.06171022504</v>
      </c>
      <c r="K7" s="41">
        <f t="shared" si="2"/>
        <v>0</v>
      </c>
      <c r="L7" s="37">
        <f>baselineConf3!P11</f>
        <v>-613.862</v>
      </c>
      <c r="M7" s="37">
        <f>baselineConf3!Q11</f>
        <v>88.1061</v>
      </c>
      <c r="N7" s="38">
        <f>baselineConf3!R11</f>
        <v>0.1435275355</v>
      </c>
      <c r="O7" s="41">
        <f t="shared" si="3"/>
        <v>0</v>
      </c>
      <c r="P7" s="37">
        <f>baselineConf3!P12</f>
        <v>-596.219</v>
      </c>
      <c r="Q7" s="37">
        <f>baselineConf3!Q12</f>
        <v>51.3228</v>
      </c>
      <c r="R7" s="38">
        <f>baselineConf3!R12</f>
        <v>0.0860804503</v>
      </c>
      <c r="S7" s="41">
        <f t="shared" si="4"/>
        <v>0</v>
      </c>
      <c r="T7" s="37">
        <f>baselineConf3!P13</f>
        <v>-463.195</v>
      </c>
      <c r="U7" s="37">
        <f>baselineConf3!Q13</f>
        <v>111.919</v>
      </c>
      <c r="V7" s="38">
        <f>baselineConf3!R13</f>
        <v>0.2416239381</v>
      </c>
      <c r="W7" s="39">
        <f t="shared" si="5"/>
        <v>0</v>
      </c>
      <c r="X7" s="42"/>
      <c r="Y7" s="42"/>
      <c r="Z7" s="42"/>
      <c r="AA7" s="42"/>
      <c r="AB7" s="42"/>
      <c r="AC7" s="42"/>
      <c r="AD7" s="42"/>
    </row>
    <row r="8" hidden="1">
      <c r="A8" s="5" t="s">
        <v>33</v>
      </c>
      <c r="B8" s="18" t="s">
        <v>34</v>
      </c>
      <c r="C8" s="5" t="s">
        <v>27</v>
      </c>
      <c r="D8" s="28">
        <f>orgConf4!P9</f>
        <v>-34.2573</v>
      </c>
      <c r="E8" s="28">
        <f>orgConf4!Q9</f>
        <v>0.738789</v>
      </c>
      <c r="F8" s="29">
        <f>orgConf4!R9</f>
        <v>0.02156588523</v>
      </c>
      <c r="G8" s="30">
        <f t="shared" si="1"/>
        <v>0.01289630652</v>
      </c>
      <c r="H8" s="43">
        <f>orgConf4!P10</f>
        <v>-28.8234</v>
      </c>
      <c r="I8" s="44">
        <f>orgConf4!Q10</f>
        <v>1.98208</v>
      </c>
      <c r="J8" s="29">
        <f>orgConf4!R10</f>
        <v>0.06876634956</v>
      </c>
      <c r="K8" s="32">
        <f t="shared" si="2"/>
        <v>0.1143428747</v>
      </c>
      <c r="L8" s="44">
        <f>orgConf4!P11</f>
        <v>-607.317</v>
      </c>
      <c r="M8" s="44">
        <f>orgConf4!Q11</f>
        <v>110.831</v>
      </c>
      <c r="N8" s="29">
        <f>orgConf4!R11</f>
        <v>0.1824928332</v>
      </c>
      <c r="O8" s="32">
        <f t="shared" si="3"/>
        <v>0.2714830823</v>
      </c>
      <c r="P8" s="44">
        <f>orgConf4!P12</f>
        <v>-601.195</v>
      </c>
      <c r="Q8" s="44">
        <f>orgConf4!Q12</f>
        <v>58.6248</v>
      </c>
      <c r="R8" s="29">
        <f>orgConf4!R12</f>
        <v>0.09751378504</v>
      </c>
      <c r="S8" s="32">
        <f t="shared" si="4"/>
        <v>0.1328215024</v>
      </c>
      <c r="T8" s="33">
        <f>orgConf4!P13</f>
        <v>-476.282</v>
      </c>
      <c r="U8" s="34">
        <f>orgConf4!Q13</f>
        <v>137.484</v>
      </c>
      <c r="V8" s="29">
        <f>orgConf4!R13</f>
        <v>0.2886609194</v>
      </c>
      <c r="W8" s="30">
        <f t="shared" si="5"/>
        <v>0.1946702039</v>
      </c>
    </row>
    <row r="9" hidden="1">
      <c r="A9" s="5" t="s">
        <v>35</v>
      </c>
      <c r="B9" s="18" t="s">
        <v>36</v>
      </c>
      <c r="C9" s="5" t="s">
        <v>27</v>
      </c>
      <c r="D9" s="28">
        <f>conf5!P9</f>
        <v>-34.5417</v>
      </c>
      <c r="E9" s="28">
        <f>conf5!Q9</f>
        <v>0.736828</v>
      </c>
      <c r="F9" s="29">
        <f>conf5!R9</f>
        <v>0.02133154998</v>
      </c>
      <c r="G9" s="30">
        <f t="shared" si="1"/>
        <v>0.001890159432</v>
      </c>
      <c r="H9" s="31">
        <f>conf5!P10</f>
        <v>-27.6956</v>
      </c>
      <c r="I9" s="28">
        <f>conf5!Q10</f>
        <v>1.70933</v>
      </c>
      <c r="J9" s="29">
        <f>conf5!R10</f>
        <v>0.06171846792</v>
      </c>
      <c r="K9" s="32">
        <f t="shared" si="2"/>
        <v>0.0001335739801</v>
      </c>
      <c r="L9" s="28">
        <f>conf5!P11</f>
        <v>-614.219</v>
      </c>
      <c r="M9" s="28">
        <f>conf5!Q11</f>
        <v>88.1652</v>
      </c>
      <c r="N9" s="29">
        <f>conf5!R11</f>
        <v>0.1435403333</v>
      </c>
      <c r="O9" s="32">
        <f t="shared" si="3"/>
        <v>0.00008916636873</v>
      </c>
      <c r="P9" s="28">
        <f>conf5!P12</f>
        <v>-594.156</v>
      </c>
      <c r="Q9" s="28">
        <f>conf5!Q12</f>
        <v>51.145</v>
      </c>
      <c r="R9" s="29">
        <f>conf5!R12</f>
        <v>0.08608008671</v>
      </c>
      <c r="S9" s="32">
        <f t="shared" si="4"/>
        <v>-0.000004223875445</v>
      </c>
      <c r="T9" s="28">
        <f>conf5!P13</f>
        <v>-454.647</v>
      </c>
      <c r="U9" s="28">
        <f>conf5!Q13</f>
        <v>109.858</v>
      </c>
      <c r="V9" s="29">
        <f>conf5!R13</f>
        <v>0.241633619</v>
      </c>
      <c r="W9" s="30">
        <f t="shared" si="5"/>
        <v>0.00004006625895</v>
      </c>
    </row>
    <row r="10" hidden="1">
      <c r="A10" s="5" t="s">
        <v>37</v>
      </c>
      <c r="B10" s="18" t="s">
        <v>38</v>
      </c>
      <c r="C10" s="5" t="s">
        <v>27</v>
      </c>
      <c r="D10" s="28">
        <f>conf6!P9</f>
        <v>-34.2482</v>
      </c>
      <c r="E10" s="28">
        <f>conf6!Q9</f>
        <v>0.733161</v>
      </c>
      <c r="F10" s="29">
        <f>conf6!R9</f>
        <v>0.02140728564</v>
      </c>
      <c r="G10" s="30">
        <f t="shared" si="1"/>
        <v>0.00544727597</v>
      </c>
      <c r="H10" s="31">
        <f>conf6!P10</f>
        <v>-26.7176</v>
      </c>
      <c r="I10" s="28">
        <f>conf6!Q10</f>
        <v>1.64976</v>
      </c>
      <c r="J10" s="29">
        <f>conf6!R10</f>
        <v>0.0617480612</v>
      </c>
      <c r="K10" s="32">
        <f t="shared" si="2"/>
        <v>0.0006131263979</v>
      </c>
      <c r="L10" s="28">
        <f>conf6!P11</f>
        <v>-616.806</v>
      </c>
      <c r="M10" s="28">
        <f>conf6!Q11</f>
        <v>88.5523</v>
      </c>
      <c r="N10" s="29">
        <f>conf6!R11</f>
        <v>0.1435658862</v>
      </c>
      <c r="O10" s="32">
        <f t="shared" si="3"/>
        <v>0.0002672009208</v>
      </c>
      <c r="P10" s="28">
        <f>conf6!P12</f>
        <v>-593.666</v>
      </c>
      <c r="Q10" s="28">
        <f>conf6!Q12</f>
        <v>51.1075</v>
      </c>
      <c r="R10" s="29">
        <f>conf6!R12</f>
        <v>0.08608796866</v>
      </c>
      <c r="S10" s="32">
        <f t="shared" si="4"/>
        <v>0.00008734098643</v>
      </c>
      <c r="T10" s="28">
        <f>conf6!P13</f>
        <v>-446.363</v>
      </c>
      <c r="U10" s="28">
        <f>conf6!Q13</f>
        <v>107.871</v>
      </c>
      <c r="V10" s="29">
        <f>conf6!R13</f>
        <v>0.241666536</v>
      </c>
      <c r="W10" s="30">
        <f t="shared" si="5"/>
        <v>0.0001762983374</v>
      </c>
    </row>
    <row r="11" hidden="1">
      <c r="A11" s="5" t="s">
        <v>39</v>
      </c>
      <c r="B11" s="18" t="s">
        <v>40</v>
      </c>
      <c r="C11" s="5" t="s">
        <v>27</v>
      </c>
      <c r="D11" s="28">
        <f>conf9!P9</f>
        <v>-34.9384</v>
      </c>
      <c r="E11" s="28">
        <f>conf9!Q9</f>
        <v>0.740827</v>
      </c>
      <c r="F11" s="29">
        <f>conf9!R9</f>
        <v>0.02120380441</v>
      </c>
      <c r="G11" s="30">
        <f t="shared" si="1"/>
        <v>-0.004109734208</v>
      </c>
      <c r="H11" s="31">
        <f>conf9!P10</f>
        <v>-28.0647</v>
      </c>
      <c r="I11" s="28">
        <f>conf9!Q10</f>
        <v>1.73688</v>
      </c>
      <c r="J11" s="29">
        <f>conf9!R10</f>
        <v>0.06188842211</v>
      </c>
      <c r="K11" s="32">
        <f t="shared" si="2"/>
        <v>0.002887642609</v>
      </c>
      <c r="L11" s="28">
        <f>conf9!P11</f>
        <v>-606.429</v>
      </c>
      <c r="M11" s="28">
        <f>conf9!Q11</f>
        <v>87.4316</v>
      </c>
      <c r="N11" s="29">
        <f>conf9!R11</f>
        <v>0.1441745035</v>
      </c>
      <c r="O11" s="32">
        <f t="shared" si="3"/>
        <v>0.004507623022</v>
      </c>
      <c r="P11" s="28">
        <f>conf9!P12</f>
        <v>-595.415</v>
      </c>
      <c r="Q11" s="28">
        <f>conf9!Q12</f>
        <v>51.2698</v>
      </c>
      <c r="R11" s="29">
        <f>conf9!R12</f>
        <v>0.0861076728</v>
      </c>
      <c r="S11" s="32">
        <f t="shared" si="4"/>
        <v>0.000316244806</v>
      </c>
      <c r="T11" s="28">
        <f>conf9!P13</f>
        <v>-453.852</v>
      </c>
      <c r="U11" s="28">
        <f>conf9!Q13</f>
        <v>107.527</v>
      </c>
      <c r="V11" s="29">
        <f>conf9!R13</f>
        <v>0.2369208464</v>
      </c>
      <c r="W11" s="30">
        <f t="shared" si="5"/>
        <v>-0.01946451033</v>
      </c>
    </row>
    <row r="12" hidden="1">
      <c r="A12" s="5" t="s">
        <v>41</v>
      </c>
      <c r="B12" s="18" t="s">
        <v>42</v>
      </c>
      <c r="C12" s="5" t="s">
        <v>27</v>
      </c>
      <c r="D12" s="28">
        <f>conf10!P9</f>
        <v>-34.9959</v>
      </c>
      <c r="E12" s="28">
        <f>conf10!Q9</f>
        <v>0.741049</v>
      </c>
      <c r="F12" s="29">
        <f>conf10!R9</f>
        <v>0.02117530911</v>
      </c>
      <c r="G12" s="30">
        <f t="shared" si="1"/>
        <v>-0.005448088107</v>
      </c>
      <c r="H12" s="31">
        <f>conf10!P10</f>
        <v>-27.4899</v>
      </c>
      <c r="I12" s="28">
        <f>conf10!Q10</f>
        <v>1.71095</v>
      </c>
      <c r="J12" s="29">
        <f>conf10!R10</f>
        <v>0.06223922241</v>
      </c>
      <c r="K12" s="32">
        <f t="shared" si="2"/>
        <v>0.008572280686</v>
      </c>
      <c r="L12" s="28">
        <f>conf10!P11</f>
        <v>-605.301</v>
      </c>
      <c r="M12" s="28">
        <f>conf10!Q11</f>
        <v>87.9607</v>
      </c>
      <c r="N12" s="29">
        <f>conf10!R11</f>
        <v>0.1453172884</v>
      </c>
      <c r="O12" s="32">
        <f t="shared" si="3"/>
        <v>0.01246975302</v>
      </c>
      <c r="P12" s="28">
        <f>conf10!P12</f>
        <v>-590.969</v>
      </c>
      <c r="Q12" s="28">
        <f>conf10!Q12</f>
        <v>50.963</v>
      </c>
      <c r="R12" s="29">
        <f>conf10!R12</f>
        <v>0.08623633389</v>
      </c>
      <c r="S12" s="32">
        <f t="shared" si="4"/>
        <v>0.001810905736</v>
      </c>
      <c r="T12" s="28">
        <f>conf10!P13</f>
        <v>-445.289</v>
      </c>
      <c r="U12" s="28">
        <f>conf10!Q13</f>
        <v>104.285</v>
      </c>
      <c r="V12" s="29">
        <f>conf10!R13</f>
        <v>0.2341962186</v>
      </c>
      <c r="W12" s="30">
        <f t="shared" si="5"/>
        <v>-0.03074082604</v>
      </c>
    </row>
    <row r="13" hidden="1">
      <c r="A13" s="5" t="s">
        <v>43</v>
      </c>
      <c r="B13" s="18" t="s">
        <v>44</v>
      </c>
      <c r="D13" s="28">
        <f>conf17!P9</f>
        <v>-35.0149</v>
      </c>
      <c r="E13" s="28">
        <f>conf17!Q9</f>
        <v>0.747539</v>
      </c>
      <c r="F13" s="29">
        <f>E13/abs(D13)</f>
        <v>0.0213491685</v>
      </c>
      <c r="G13" s="30">
        <f t="shared" si="1"/>
        <v>0.002717657529</v>
      </c>
      <c r="H13" s="31">
        <f>conf17!P10</f>
        <v>-26.5498</v>
      </c>
      <c r="I13" s="28">
        <f>conf17!Q10</f>
        <v>1.66783</v>
      </c>
      <c r="J13" s="29">
        <f>I13/abs(H13)</f>
        <v>0.06281892896</v>
      </c>
      <c r="K13" s="32">
        <f t="shared" si="2"/>
        <v>0.01796629198</v>
      </c>
      <c r="L13" s="28">
        <f>conf17!P11</f>
        <v>-597.604</v>
      </c>
      <c r="M13" s="28">
        <f>conf17!Q11</f>
        <v>87.9459</v>
      </c>
      <c r="N13" s="29">
        <f>M13/abs(L13)</f>
        <v>0.1471641756</v>
      </c>
      <c r="O13" s="32">
        <f t="shared" si="3"/>
        <v>0.02533757784</v>
      </c>
      <c r="P13" s="28">
        <f>conf17!P12</f>
        <v>-585.861</v>
      </c>
      <c r="Q13" s="28">
        <f>conf17!Q12</f>
        <v>50.6839</v>
      </c>
      <c r="R13" s="29">
        <f>Q13/abs(P13)</f>
        <v>0.08651181765</v>
      </c>
      <c r="S13" s="32">
        <f t="shared" si="4"/>
        <v>0.005011211532</v>
      </c>
      <c r="T13" s="28">
        <f>conf17!P13</f>
        <v>-428.792</v>
      </c>
      <c r="U13" s="28">
        <f>conf17!Q13</f>
        <v>100.912</v>
      </c>
      <c r="V13" s="29">
        <f>U13/abs(T13)</f>
        <v>0.2353402116</v>
      </c>
      <c r="W13" s="30">
        <f t="shared" si="5"/>
        <v>-0.02600622505</v>
      </c>
    </row>
    <row r="14" hidden="1">
      <c r="A14" s="5" t="s">
        <v>45</v>
      </c>
      <c r="B14" s="18" t="s">
        <v>46</v>
      </c>
      <c r="C14" s="5" t="s">
        <v>27</v>
      </c>
      <c r="D14" s="28">
        <f>conf11!P9</f>
        <v>-34.8678</v>
      </c>
      <c r="E14" s="28">
        <f>conf11!Q9</f>
        <v>0.743434</v>
      </c>
      <c r="F14" s="29">
        <f>conf11!R9</f>
        <v>0.0213215058</v>
      </c>
      <c r="G14" s="30">
        <f t="shared" si="1"/>
        <v>0.001418409146</v>
      </c>
      <c r="H14" s="31">
        <f>conf11!P10</f>
        <v>-28.6933</v>
      </c>
      <c r="I14" s="28">
        <f>conf11!Q10</f>
        <v>1.77444</v>
      </c>
      <c r="J14" s="29">
        <f>conf11!R10</f>
        <v>0.06184161459</v>
      </c>
      <c r="K14" s="32">
        <f t="shared" si="2"/>
        <v>0.002129137558</v>
      </c>
      <c r="L14" s="28">
        <f>conf11!P11</f>
        <v>-613.862</v>
      </c>
      <c r="M14" s="28">
        <f>conf11!Q11</f>
        <v>87.9636</v>
      </c>
      <c r="N14" s="29">
        <f>conf11!R11</f>
        <v>0.1432953986</v>
      </c>
      <c r="O14" s="32">
        <f t="shared" si="3"/>
        <v>-0.00161736815</v>
      </c>
      <c r="P14" s="28">
        <f>conf11!P12</f>
        <v>-596.219</v>
      </c>
      <c r="Q14" s="28">
        <f>conf11!Q12</f>
        <v>49.8653</v>
      </c>
      <c r="R14" s="29">
        <f>conf11!R12</f>
        <v>0.08363587876</v>
      </c>
      <c r="S14" s="32">
        <f t="shared" si="4"/>
        <v>-0.02839868441</v>
      </c>
      <c r="T14" s="28">
        <f>conf11!P13</f>
        <v>-463.195</v>
      </c>
      <c r="U14" s="28">
        <f>conf11!Q13</f>
        <v>110.937</v>
      </c>
      <c r="V14" s="29">
        <f>conf11!R13</f>
        <v>0.2395038807</v>
      </c>
      <c r="W14" s="30">
        <f t="shared" si="5"/>
        <v>-0.008774202772</v>
      </c>
    </row>
    <row r="15" hidden="1">
      <c r="A15" s="5" t="s">
        <v>47</v>
      </c>
      <c r="B15" s="18" t="s">
        <v>48</v>
      </c>
      <c r="C15" s="5" t="s">
        <v>27</v>
      </c>
      <c r="D15" s="28">
        <f>conf12!P9</f>
        <v>-34.8678</v>
      </c>
      <c r="E15" s="28">
        <f>conf12!Q9</f>
        <v>0.743489</v>
      </c>
      <c r="F15" s="29">
        <f>conf12!R9</f>
        <v>0.02132308319</v>
      </c>
      <c r="G15" s="30">
        <f t="shared" si="1"/>
        <v>0.001492495093</v>
      </c>
      <c r="H15" s="31">
        <f>conf12!P10</f>
        <v>-28.6933</v>
      </c>
      <c r="I15" s="28">
        <f>conf12!Q10</f>
        <v>1.76696</v>
      </c>
      <c r="J15" s="29">
        <f>conf12!R10</f>
        <v>0.06158092656</v>
      </c>
      <c r="K15" s="32">
        <f t="shared" si="2"/>
        <v>-0.00209525208</v>
      </c>
      <c r="L15" s="28">
        <f>conf12!P11</f>
        <v>-613.862</v>
      </c>
      <c r="M15" s="28">
        <f>conf12!Q11</f>
        <v>87.5839</v>
      </c>
      <c r="N15" s="29">
        <f>conf12!R11</f>
        <v>0.1426768557</v>
      </c>
      <c r="O15" s="32">
        <f t="shared" si="3"/>
        <v>-0.005926944899</v>
      </c>
      <c r="P15" s="28">
        <f>conf12!P12</f>
        <v>-596.219</v>
      </c>
      <c r="Q15" s="28">
        <f>conf12!Q12</f>
        <v>54.1823</v>
      </c>
      <c r="R15" s="29">
        <f>conf12!R12</f>
        <v>0.09087650679</v>
      </c>
      <c r="S15" s="32">
        <f t="shared" si="4"/>
        <v>0.05571597808</v>
      </c>
      <c r="T15" s="28">
        <f>conf12!P13</f>
        <v>-463.195</v>
      </c>
      <c r="U15" s="28">
        <f>conf12!Q13</f>
        <v>117.193</v>
      </c>
      <c r="V15" s="29">
        <f>conf12!R13</f>
        <v>0.2530100714</v>
      </c>
      <c r="W15" s="30">
        <f t="shared" si="5"/>
        <v>0.04712336601</v>
      </c>
    </row>
    <row r="16" hidden="1">
      <c r="A16" s="5" t="s">
        <v>49</v>
      </c>
      <c r="B16" s="18" t="s">
        <v>50</v>
      </c>
      <c r="C16" s="5" t="s">
        <v>27</v>
      </c>
      <c r="D16" s="28">
        <f>conf13!P9</f>
        <v>-34.8678</v>
      </c>
      <c r="E16" s="28">
        <f>conf13!Q9</f>
        <v>0.741897</v>
      </c>
      <c r="F16" s="29">
        <f>conf13!R9</f>
        <v>0.02127742502</v>
      </c>
      <c r="G16" s="30">
        <f t="shared" si="1"/>
        <v>-0.0006519563405</v>
      </c>
      <c r="H16" s="31">
        <f>conf13!P10</f>
        <v>-28.6933</v>
      </c>
      <c r="I16" s="28">
        <f>conf13!Q10</f>
        <v>1.61875</v>
      </c>
      <c r="J16" s="29">
        <f>conf13!R10</f>
        <v>0.05641560922</v>
      </c>
      <c r="K16" s="32">
        <f t="shared" si="2"/>
        <v>-0.08579803125</v>
      </c>
      <c r="L16" s="28">
        <f>conf13!P11</f>
        <v>-613.862</v>
      </c>
      <c r="M16" s="28">
        <f>conf13!Q11</f>
        <v>86.7959</v>
      </c>
      <c r="N16" s="29">
        <f>conf13!R11</f>
        <v>0.1413931796</v>
      </c>
      <c r="O16" s="32">
        <f t="shared" si="3"/>
        <v>-0.01487070702</v>
      </c>
      <c r="P16" s="28">
        <f>conf13!P12</f>
        <v>-596.219</v>
      </c>
      <c r="Q16" s="28">
        <f>conf13!Q12</f>
        <v>54.301</v>
      </c>
      <c r="R16" s="29">
        <f>conf13!R12</f>
        <v>0.09107559471</v>
      </c>
      <c r="S16" s="32">
        <f t="shared" si="4"/>
        <v>0.05802879032</v>
      </c>
      <c r="T16" s="28">
        <f>conf13!P13</f>
        <v>-463.195</v>
      </c>
      <c r="U16" s="28">
        <f>conf13!Q13</f>
        <v>114.685</v>
      </c>
      <c r="V16" s="29">
        <f>conf13!R13</f>
        <v>0.2475955051</v>
      </c>
      <c r="W16" s="30">
        <f t="shared" si="5"/>
        <v>0.02471430231</v>
      </c>
    </row>
    <row r="17" hidden="1">
      <c r="A17" s="5" t="s">
        <v>51</v>
      </c>
      <c r="B17" s="18" t="s">
        <v>52</v>
      </c>
      <c r="C17" s="5" t="s">
        <v>27</v>
      </c>
      <c r="D17" s="28">
        <f>conf14!P9</f>
        <v>-34.8678</v>
      </c>
      <c r="E17" s="28">
        <f>conf14!Q9</f>
        <v>0.741412</v>
      </c>
      <c r="F17" s="29">
        <f>conf14!R9</f>
        <v>0.02126351534</v>
      </c>
      <c r="G17" s="30">
        <f t="shared" si="1"/>
        <v>-0.001305259698</v>
      </c>
      <c r="H17" s="31">
        <f>conf14!P10</f>
        <v>-28.6933</v>
      </c>
      <c r="I17" s="28">
        <f>conf14!Q10</f>
        <v>1.6885</v>
      </c>
      <c r="J17" s="29">
        <f>conf14!R10</f>
        <v>0.0588464903</v>
      </c>
      <c r="K17" s="32">
        <f t="shared" si="2"/>
        <v>-0.04640616264</v>
      </c>
      <c r="L17" s="28">
        <f>conf14!P11</f>
        <v>-613.862</v>
      </c>
      <c r="M17" s="28">
        <f>conf14!Q11</f>
        <v>97.7455</v>
      </c>
      <c r="N17" s="29">
        <f>conf14!R11</f>
        <v>0.1592304134</v>
      </c>
      <c r="O17" s="32">
        <f t="shared" si="3"/>
        <v>0.1094067267</v>
      </c>
      <c r="P17" s="28">
        <f>conf14!P12</f>
        <v>-596.219</v>
      </c>
      <c r="Q17" s="28">
        <f>conf14!Q12</f>
        <v>57.5813</v>
      </c>
      <c r="R17" s="29">
        <f>conf14!R12</f>
        <v>0.09657743212</v>
      </c>
      <c r="S17" s="32">
        <f t="shared" si="4"/>
        <v>0.1219438534</v>
      </c>
      <c r="T17" s="28">
        <f>conf14!P13</f>
        <v>-463.195</v>
      </c>
      <c r="U17" s="28">
        <f>conf14!Q13</f>
        <v>119.988</v>
      </c>
      <c r="V17" s="29">
        <f>conf14!R13</f>
        <v>0.259044247</v>
      </c>
      <c r="W17" s="30">
        <f t="shared" si="5"/>
        <v>0.07209678428</v>
      </c>
    </row>
    <row r="18" hidden="1">
      <c r="A18" s="5" t="s">
        <v>53</v>
      </c>
      <c r="B18" s="18" t="s">
        <v>54</v>
      </c>
      <c r="C18" s="5" t="s">
        <v>27</v>
      </c>
      <c r="D18" s="28">
        <f>conf15!P9</f>
        <v>-34.8678</v>
      </c>
      <c r="E18" s="28">
        <f>conf15!Q9</f>
        <v>0.742588</v>
      </c>
      <c r="F18" s="29">
        <f>conf15!R9</f>
        <v>0.02129724273</v>
      </c>
      <c r="G18" s="30">
        <f t="shared" si="1"/>
        <v>0.0002788325671</v>
      </c>
      <c r="H18" s="31">
        <f>conf15!P10</f>
        <v>-28.6933</v>
      </c>
      <c r="I18" s="28">
        <f>conf15!Q10</f>
        <v>1.78494</v>
      </c>
      <c r="J18" s="29">
        <f>conf15!R10</f>
        <v>0.06220755368</v>
      </c>
      <c r="K18" s="32">
        <f t="shared" si="2"/>
        <v>0.008059096274</v>
      </c>
      <c r="L18" s="28">
        <f>conf15!P11</f>
        <v>-613.862</v>
      </c>
      <c r="M18" s="28">
        <f>conf15!Q11</f>
        <v>89.6035</v>
      </c>
      <c r="N18" s="29">
        <f>conf15!R11</f>
        <v>0.145966846</v>
      </c>
      <c r="O18" s="32">
        <f t="shared" si="3"/>
        <v>0.01699541802</v>
      </c>
      <c r="P18" s="28">
        <f>conf15!P12</f>
        <v>-596.219</v>
      </c>
      <c r="Q18" s="28">
        <f>conf15!Q12</f>
        <v>51.8485</v>
      </c>
      <c r="R18" s="29">
        <f>conf15!R12</f>
        <v>0.0869621733</v>
      </c>
      <c r="S18" s="32">
        <f t="shared" si="4"/>
        <v>0.0102430109</v>
      </c>
      <c r="T18" s="28">
        <f>conf15!P13</f>
        <v>-463.195</v>
      </c>
      <c r="U18" s="28">
        <f>conf15!Q13</f>
        <v>112.212</v>
      </c>
      <c r="V18" s="29">
        <f>conf15!R13</f>
        <v>0.242256501</v>
      </c>
      <c r="W18" s="30">
        <f t="shared" si="5"/>
        <v>0.002617964778</v>
      </c>
    </row>
    <row r="19" hidden="1">
      <c r="A19" s="5" t="s">
        <v>55</v>
      </c>
      <c r="B19" s="18" t="s">
        <v>56</v>
      </c>
      <c r="D19" s="28">
        <f>conf16!P9</f>
        <v>-34.9959</v>
      </c>
      <c r="E19" s="28">
        <f>conf16!Q9</f>
        <v>0.741986</v>
      </c>
      <c r="F19" s="29">
        <f t="shared" ref="F19:F22" si="6">E19/abs(D19)</f>
        <v>0.02120208367</v>
      </c>
      <c r="G19" s="30">
        <f t="shared" si="1"/>
        <v>-0.004190552989</v>
      </c>
      <c r="H19" s="31">
        <f>conf16!P10</f>
        <v>-27.4899</v>
      </c>
      <c r="I19" s="28">
        <f>conf16!Q10</f>
        <v>1.71235</v>
      </c>
      <c r="J19" s="29">
        <f t="shared" ref="J19:J22" si="7">I19/abs(H19)</f>
        <v>0.0622901502</v>
      </c>
      <c r="K19" s="32">
        <f t="shared" si="2"/>
        <v>0.009397553893</v>
      </c>
      <c r="L19" s="28">
        <f>conf16!P11</f>
        <v>-605.301</v>
      </c>
      <c r="M19" s="28">
        <f>conf16!Q11</f>
        <v>87.558</v>
      </c>
      <c r="N19" s="29">
        <f t="shared" ref="N19:N22" si="8">M19/abs(L19)</f>
        <v>0.1446519996</v>
      </c>
      <c r="O19" s="32">
        <f t="shared" si="3"/>
        <v>0.007834483293</v>
      </c>
      <c r="P19" s="28">
        <f>conf16!P12</f>
        <v>-590.969</v>
      </c>
      <c r="Q19" s="28">
        <f>conf16!Q12</f>
        <v>49.3001</v>
      </c>
      <c r="R19" s="29">
        <f t="shared" ref="R19:R22" si="9">Q19/abs(P19)</f>
        <v>0.08342248071</v>
      </c>
      <c r="S19" s="32">
        <f t="shared" si="4"/>
        <v>-0.03087773809</v>
      </c>
      <c r="T19" s="28">
        <f>conf16!P13</f>
        <v>-445.289</v>
      </c>
      <c r="U19" s="28">
        <f>conf16!Q13</f>
        <v>103.469</v>
      </c>
      <c r="V19" s="29">
        <f t="shared" ref="V19:V22" si="10">U19/abs(T19)</f>
        <v>0.2323637009</v>
      </c>
      <c r="W19" s="30">
        <f t="shared" si="5"/>
        <v>-0.03832499908</v>
      </c>
    </row>
    <row r="20" hidden="1">
      <c r="A20" s="5" t="s">
        <v>57</v>
      </c>
      <c r="B20" s="18" t="s">
        <v>58</v>
      </c>
      <c r="D20" s="28">
        <f>conf18!P9</f>
        <v>-34.8767</v>
      </c>
      <c r="E20" s="28">
        <f>conf18!Q9</f>
        <v>0.741253</v>
      </c>
      <c r="F20" s="29">
        <f t="shared" si="6"/>
        <v>0.02125353029</v>
      </c>
      <c r="G20" s="30">
        <f t="shared" si="1"/>
        <v>-0.001774232395</v>
      </c>
      <c r="H20" s="31">
        <f>conf18!P10</f>
        <v>-28.8857</v>
      </c>
      <c r="I20" s="28">
        <f>conf18!Q10</f>
        <v>1.77237</v>
      </c>
      <c r="J20" s="29">
        <f t="shared" si="7"/>
        <v>0.06135804221</v>
      </c>
      <c r="K20" s="32">
        <f t="shared" si="2"/>
        <v>-0.005707041584</v>
      </c>
      <c r="L20" s="28">
        <f>conf18!P11</f>
        <v>-610.582</v>
      </c>
      <c r="M20" s="28">
        <f>conf18!Q11</f>
        <v>86.7927</v>
      </c>
      <c r="N20" s="29">
        <f t="shared" si="8"/>
        <v>0.1421474921</v>
      </c>
      <c r="O20" s="32">
        <f t="shared" si="3"/>
        <v>-0.009615182445</v>
      </c>
      <c r="P20" s="28">
        <f>conf18!P12</f>
        <v>-592.824</v>
      </c>
      <c r="Q20" s="28">
        <f>conf18!Q12</f>
        <v>50.3334</v>
      </c>
      <c r="R20" s="29">
        <f t="shared" si="9"/>
        <v>0.08490445731</v>
      </c>
      <c r="S20" s="32">
        <f t="shared" si="4"/>
        <v>-0.01366155719</v>
      </c>
      <c r="T20" s="28">
        <f>conf18!P13</f>
        <v>-463.003</v>
      </c>
      <c r="U20" s="28">
        <f>conf18!Q13</f>
        <v>109.749</v>
      </c>
      <c r="V20" s="29">
        <f t="shared" si="10"/>
        <v>0.237037341</v>
      </c>
      <c r="W20" s="30">
        <f t="shared" si="5"/>
        <v>-0.0189823786</v>
      </c>
    </row>
    <row r="21" hidden="1">
      <c r="A21" s="5" t="s">
        <v>59</v>
      </c>
      <c r="B21" s="18" t="s">
        <v>60</v>
      </c>
      <c r="D21" s="28">
        <f>conf19!P9</f>
        <v>-34.9292</v>
      </c>
      <c r="E21" s="28">
        <f>conf19!Q9</f>
        <v>0.740127</v>
      </c>
      <c r="F21" s="29">
        <f t="shared" si="6"/>
        <v>0.02118934874</v>
      </c>
      <c r="G21" s="30">
        <f t="shared" si="1"/>
        <v>-0.004788681301</v>
      </c>
      <c r="H21" s="31">
        <f>conf19!P10</f>
        <v>-29.141</v>
      </c>
      <c r="I21" s="28">
        <f>conf19!Q10</f>
        <v>1.77578</v>
      </c>
      <c r="J21" s="29">
        <f t="shared" si="7"/>
        <v>0.06093751072</v>
      </c>
      <c r="K21" s="32">
        <f t="shared" si="2"/>
        <v>-0.01252165765</v>
      </c>
      <c r="L21" s="28">
        <f>conf19!P11</f>
        <v>-613.896</v>
      </c>
      <c r="M21" s="28">
        <f>conf19!Q11</f>
        <v>86.2037</v>
      </c>
      <c r="N21" s="29">
        <f t="shared" si="8"/>
        <v>0.1404206901</v>
      </c>
      <c r="O21" s="32">
        <f t="shared" si="3"/>
        <v>-0.02164633667</v>
      </c>
      <c r="P21" s="28">
        <f>conf19!P12</f>
        <v>-595.292</v>
      </c>
      <c r="Q21" s="28">
        <f>conf19!Q12</f>
        <v>49.9178</v>
      </c>
      <c r="R21" s="29">
        <f t="shared" si="9"/>
        <v>0.08385431015</v>
      </c>
      <c r="S21" s="32">
        <f t="shared" si="4"/>
        <v>-0.02586115829</v>
      </c>
      <c r="T21" s="28">
        <f>conf19!P13</f>
        <v>-464.979</v>
      </c>
      <c r="U21" s="28">
        <f>conf19!Q13</f>
        <v>108.026</v>
      </c>
      <c r="V21" s="29">
        <f t="shared" si="10"/>
        <v>0.2323244706</v>
      </c>
      <c r="W21" s="30">
        <f t="shared" si="5"/>
        <v>-0.0384873601</v>
      </c>
    </row>
    <row r="22" hidden="1">
      <c r="A22" s="5" t="s">
        <v>61</v>
      </c>
      <c r="B22" s="18" t="s">
        <v>62</v>
      </c>
      <c r="D22" s="28">
        <f>conf20!P9</f>
        <v>-34.9364</v>
      </c>
      <c r="E22" s="28">
        <f>conf20!Q9</f>
        <v>0.740046</v>
      </c>
      <c r="F22" s="29">
        <f t="shared" si="6"/>
        <v>0.02118266335</v>
      </c>
      <c r="G22" s="30">
        <f t="shared" si="1"/>
        <v>-0.00510267734</v>
      </c>
      <c r="H22" s="31">
        <f>conf20!P10</f>
        <v>-28.8786</v>
      </c>
      <c r="I22" s="28">
        <f>conf20!Q10</f>
        <v>1.72924</v>
      </c>
      <c r="J22" s="29">
        <f t="shared" si="7"/>
        <v>0.05987963405</v>
      </c>
      <c r="K22" s="32">
        <f t="shared" si="2"/>
        <v>-0.02966430571</v>
      </c>
      <c r="L22" s="28">
        <f>conf20!P11</f>
        <v>-576.974</v>
      </c>
      <c r="M22" s="28">
        <f>conf20!Q11</f>
        <v>78.662</v>
      </c>
      <c r="N22" s="29">
        <f t="shared" si="8"/>
        <v>0.1363354328</v>
      </c>
      <c r="O22" s="32">
        <f t="shared" si="3"/>
        <v>-0.05010956739</v>
      </c>
      <c r="P22" s="28">
        <f>conf20!P12</f>
        <v>-558.337</v>
      </c>
      <c r="Q22" s="28">
        <f>conf20!Q12</f>
        <v>45.1116</v>
      </c>
      <c r="R22" s="29">
        <f t="shared" si="9"/>
        <v>0.08079636492</v>
      </c>
      <c r="S22" s="32">
        <f t="shared" si="4"/>
        <v>-0.06138542917</v>
      </c>
      <c r="T22" s="28">
        <f>conf20!P13</f>
        <v>-459.825</v>
      </c>
      <c r="U22" s="28">
        <f>conf20!Q13</f>
        <v>100.604</v>
      </c>
      <c r="V22" s="29">
        <f t="shared" si="10"/>
        <v>0.2187875822</v>
      </c>
      <c r="W22" s="30">
        <f t="shared" si="5"/>
        <v>-0.09451197605</v>
      </c>
    </row>
    <row r="23" hidden="1">
      <c r="A23" s="5"/>
      <c r="B23" s="18"/>
      <c r="D23" s="28"/>
      <c r="E23" s="28"/>
      <c r="F23" s="29"/>
      <c r="G23" s="30"/>
      <c r="H23" s="45"/>
      <c r="I23" s="46"/>
      <c r="J23" s="29"/>
      <c r="K23" s="32"/>
      <c r="L23" s="46"/>
      <c r="M23" s="46"/>
      <c r="N23" s="29"/>
      <c r="O23" s="32"/>
      <c r="P23" s="46"/>
      <c r="Q23" s="46"/>
      <c r="R23" s="29"/>
      <c r="S23" s="32"/>
      <c r="T23" s="46"/>
      <c r="U23" s="46"/>
      <c r="V23" s="29"/>
      <c r="W23" s="30"/>
    </row>
    <row r="24" hidden="1">
      <c r="A24" s="5"/>
      <c r="B24" s="18"/>
      <c r="D24" s="28"/>
      <c r="E24" s="28"/>
      <c r="F24" s="29"/>
      <c r="G24" s="30"/>
      <c r="H24" s="45"/>
      <c r="I24" s="46"/>
      <c r="J24" s="29"/>
      <c r="K24" s="32"/>
      <c r="L24" s="46"/>
      <c r="M24" s="46"/>
      <c r="N24" s="29"/>
      <c r="O24" s="32"/>
      <c r="P24" s="46"/>
      <c r="Q24" s="46"/>
      <c r="R24" s="29"/>
      <c r="S24" s="32"/>
      <c r="T24" s="46"/>
      <c r="U24" s="46"/>
      <c r="V24" s="29"/>
      <c r="W24" s="30"/>
    </row>
    <row r="25" hidden="1">
      <c r="A25" s="5" t="s">
        <v>63</v>
      </c>
      <c r="B25" s="18" t="s">
        <v>64</v>
      </c>
      <c r="D25" s="28">
        <f>conf21!P9</f>
        <v>-34.9959</v>
      </c>
      <c r="E25" s="28">
        <f>conf21!Q9</f>
        <v>0.741129</v>
      </c>
      <c r="F25" s="29">
        <f t="shared" ref="F25:F31" si="11">E25/abs(D25)</f>
        <v>0.02117759509</v>
      </c>
      <c r="G25" s="30">
        <f>(F25-F$19)/F$19</f>
        <v>-0.001155008316</v>
      </c>
      <c r="H25" s="31">
        <f>conf21!P10</f>
        <v>-27.4899</v>
      </c>
      <c r="I25" s="28">
        <f>conf21!Q10</f>
        <v>1.57176</v>
      </c>
      <c r="J25" s="29">
        <f t="shared" ref="J25:J31" si="12">I25/abs(H25)</f>
        <v>0.05717590824</v>
      </c>
      <c r="K25" s="32">
        <f>(J25-J$19)/J$19</f>
        <v>-0.08210354192</v>
      </c>
      <c r="L25" s="28">
        <f>conf21!P11</f>
        <v>-605.301</v>
      </c>
      <c r="M25" s="28">
        <f>conf21!Q11</f>
        <v>86.3589</v>
      </c>
      <c r="N25" s="29">
        <f t="shared" ref="N25:N31" si="13">M25/abs(L25)</f>
        <v>0.1426710017</v>
      </c>
      <c r="O25" s="32">
        <f>(N25-N$19)/N$19</f>
        <v>-0.01369492222</v>
      </c>
      <c r="P25" s="28">
        <f>conf21!P12</f>
        <v>-590.969</v>
      </c>
      <c r="Q25" s="28">
        <f>conf21!Q12</f>
        <v>51.9105</v>
      </c>
      <c r="R25" s="29">
        <f t="shared" ref="R25:R31" si="14">Q25/abs(P25)</f>
        <v>0.08783963287</v>
      </c>
      <c r="S25" s="32">
        <f>(R25-R$19)/R$19</f>
        <v>0.05294918266</v>
      </c>
      <c r="T25" s="28">
        <f>conf21!P13</f>
        <v>-445.289</v>
      </c>
      <c r="U25" s="28">
        <f>conf21!Q13</f>
        <v>105.407</v>
      </c>
      <c r="V25" s="29">
        <f t="shared" ref="V25:V31" si="15">U25/abs(T25)</f>
        <v>0.2367159306</v>
      </c>
      <c r="W25" s="30">
        <f>(V25-V$19)/V$19</f>
        <v>0.01873024771</v>
      </c>
    </row>
    <row r="26">
      <c r="A26" s="47" t="s">
        <v>8</v>
      </c>
      <c r="B26" s="47" t="s">
        <v>65</v>
      </c>
      <c r="C26" s="48"/>
      <c r="D26" s="49">
        <f>conf22!P9</f>
        <v>-34.9959</v>
      </c>
      <c r="E26" s="49">
        <f>conf22!Q9</f>
        <v>0.741267</v>
      </c>
      <c r="F26" s="50">
        <f t="shared" si="11"/>
        <v>0.02118153841</v>
      </c>
      <c r="G26" s="51">
        <f>(F26-F$25)/F$25</f>
        <v>0.000186202402</v>
      </c>
      <c r="H26" s="52">
        <f>conf22!P10</f>
        <v>-27.4899</v>
      </c>
      <c r="I26" s="49">
        <f>conf22!Q10</f>
        <v>1.58327</v>
      </c>
      <c r="J26" s="50">
        <f t="shared" si="12"/>
        <v>0.05759460747</v>
      </c>
      <c r="K26" s="53">
        <f>(J26-J$25)/J$25</f>
        <v>0.007323000967</v>
      </c>
      <c r="L26" s="49">
        <f>conf22!P11</f>
        <v>-605.301</v>
      </c>
      <c r="M26" s="49">
        <f>conf22!Q11</f>
        <v>87.5865</v>
      </c>
      <c r="N26" s="50">
        <f t="shared" si="13"/>
        <v>0.1446990836</v>
      </c>
      <c r="O26" s="53">
        <f>(N26-N$25)/N$25</f>
        <v>0.01421509538</v>
      </c>
      <c r="P26" s="49">
        <f>conf22!P12</f>
        <v>-590.969</v>
      </c>
      <c r="Q26" s="49">
        <f>conf22!Q12</f>
        <v>52.3015</v>
      </c>
      <c r="R26" s="50">
        <f t="shared" si="14"/>
        <v>0.0885012581</v>
      </c>
      <c r="S26" s="53">
        <f>(R26-R$25)/R$25</f>
        <v>0.007532194835</v>
      </c>
      <c r="T26" s="49">
        <f>conf22!P13</f>
        <v>-445.289</v>
      </c>
      <c r="U26" s="49">
        <f>conf22!Q13</f>
        <v>105.56</v>
      </c>
      <c r="V26" s="50">
        <f t="shared" si="15"/>
        <v>0.2370595276</v>
      </c>
      <c r="W26" s="51">
        <f>(V26-V$25)/V$25</f>
        <v>0.001451516503</v>
      </c>
      <c r="X26" s="48"/>
      <c r="Y26" s="48"/>
      <c r="Z26" s="48"/>
      <c r="AA26" s="48"/>
      <c r="AB26" s="48"/>
      <c r="AC26" s="48"/>
      <c r="AD26" s="48"/>
    </row>
    <row r="27" hidden="1">
      <c r="A27" s="5" t="s">
        <v>66</v>
      </c>
      <c r="B27" s="18" t="s">
        <v>67</v>
      </c>
      <c r="D27" s="28">
        <f>conf23!P9</f>
        <v>-35.8854</v>
      </c>
      <c r="E27" s="28">
        <f>conf23!Q9</f>
        <v>0.762801</v>
      </c>
      <c r="F27" s="29">
        <f t="shared" si="11"/>
        <v>0.02125658346</v>
      </c>
      <c r="G27" s="30">
        <f t="shared" ref="G27:G30" si="16">(F27-F$26)/F$26</f>
        <v>0.003542946084</v>
      </c>
      <c r="H27" s="31">
        <f>conf23!P10</f>
        <v>-28.8576</v>
      </c>
      <c r="I27" s="28">
        <f>conf23!Q10</f>
        <v>1.66288</v>
      </c>
      <c r="J27" s="29">
        <f t="shared" si="12"/>
        <v>0.05762364161</v>
      </c>
      <c r="K27" s="32">
        <f t="shared" ref="K27:K30" si="17">(J27-J$26)/J$26</f>
        <v>0.0005041119808</v>
      </c>
      <c r="L27" s="28">
        <f>conf24!P11</f>
        <v>-603.42</v>
      </c>
      <c r="M27" s="28">
        <f>conf23!Q11</f>
        <v>88.0967</v>
      </c>
      <c r="N27" s="29">
        <f t="shared" si="13"/>
        <v>0.1459956581</v>
      </c>
      <c r="O27" s="32">
        <f t="shared" ref="O27:O30" si="18">(N27-N$26)/N$26</f>
        <v>0.008960488578</v>
      </c>
      <c r="P27" s="28">
        <f>conf23!P12</f>
        <v>-592.36</v>
      </c>
      <c r="Q27" s="28">
        <f>conf23!Q12</f>
        <v>52.4276</v>
      </c>
      <c r="R27" s="29">
        <f t="shared" si="14"/>
        <v>0.08850631373</v>
      </c>
      <c r="S27" s="32">
        <f t="shared" ref="S27:S30" si="19">(R27-R$26)/R$26</f>
        <v>0.00005712489325</v>
      </c>
      <c r="T27" s="28">
        <f>conf23!P13</f>
        <v>-459.762</v>
      </c>
      <c r="U27" s="28">
        <f>conf23!Q13</f>
        <v>109.037</v>
      </c>
      <c r="V27" s="29">
        <f t="shared" si="15"/>
        <v>0.2371596609</v>
      </c>
      <c r="W27" s="30">
        <f t="shared" ref="W27:W30" si="20">(V27-V$26)/V$26</f>
        <v>0.0004223970089</v>
      </c>
    </row>
    <row r="28" hidden="1">
      <c r="A28" s="5" t="s">
        <v>68</v>
      </c>
      <c r="B28" s="18" t="s">
        <v>69</v>
      </c>
      <c r="D28" s="28">
        <f>conf24!P9</f>
        <v>-35.4987</v>
      </c>
      <c r="E28" s="28">
        <f>conf24!Q9</f>
        <v>0.752544</v>
      </c>
      <c r="F28" s="29">
        <f t="shared" si="11"/>
        <v>0.02119919884</v>
      </c>
      <c r="G28" s="30">
        <f t="shared" si="16"/>
        <v>0.0008337654601</v>
      </c>
      <c r="H28" s="31">
        <f>conf24!P10</f>
        <v>-28.2993</v>
      </c>
      <c r="I28" s="28">
        <f>conf24!Q10</f>
        <v>1.63008</v>
      </c>
      <c r="J28" s="29">
        <f t="shared" si="12"/>
        <v>0.05760142477</v>
      </c>
      <c r="K28" s="32">
        <f t="shared" si="17"/>
        <v>0.0001183669185</v>
      </c>
      <c r="L28" s="28">
        <f>conf25!P11</f>
        <v>-605.901</v>
      </c>
      <c r="M28" s="28">
        <f>conf24!Q11</f>
        <v>87.3157</v>
      </c>
      <c r="N28" s="29">
        <f t="shared" si="13"/>
        <v>0.1441088561</v>
      </c>
      <c r="O28" s="32">
        <f t="shared" si="18"/>
        <v>-0.004078999773</v>
      </c>
      <c r="P28" s="28">
        <f>conf24!P12</f>
        <v>-594.072</v>
      </c>
      <c r="Q28" s="28">
        <f>conf24!Q12</f>
        <v>52.5778</v>
      </c>
      <c r="R28" s="29">
        <f t="shared" si="14"/>
        <v>0.08850408705</v>
      </c>
      <c r="S28" s="32">
        <f t="shared" si="19"/>
        <v>0.00003196500854</v>
      </c>
      <c r="T28" s="28">
        <f>conf24!P13</f>
        <v>-454.401</v>
      </c>
      <c r="U28" s="28">
        <f>conf24!Q13</f>
        <v>107.742</v>
      </c>
      <c r="V28" s="29">
        <f t="shared" si="15"/>
        <v>0.2371077528</v>
      </c>
      <c r="W28" s="30">
        <f t="shared" si="20"/>
        <v>0.0002034308079</v>
      </c>
    </row>
    <row r="29" hidden="1">
      <c r="A29" s="5" t="s">
        <v>70</v>
      </c>
      <c r="B29" s="18" t="s">
        <v>71</v>
      </c>
      <c r="D29" s="28">
        <f>conf25!P9</f>
        <v>-35.2086</v>
      </c>
      <c r="E29" s="28">
        <f>conf25!Q9</f>
        <v>0.745628</v>
      </c>
      <c r="F29" s="29">
        <f t="shared" si="11"/>
        <v>0.0211774396</v>
      </c>
      <c r="G29" s="30">
        <f t="shared" si="16"/>
        <v>-0.0001935084167</v>
      </c>
      <c r="H29" s="31">
        <f>conf25!P10</f>
        <v>-27.8609</v>
      </c>
      <c r="I29" s="28">
        <f>conf25!Q10</f>
        <v>1.60457</v>
      </c>
      <c r="J29" s="29">
        <f t="shared" si="12"/>
        <v>0.05759218116</v>
      </c>
      <c r="K29" s="32">
        <f t="shared" si="17"/>
        <v>-0.00004212750149</v>
      </c>
      <c r="L29" s="28">
        <f>conf25!P11</f>
        <v>-605.901</v>
      </c>
      <c r="M29" s="28">
        <f>conf25!Q11</f>
        <v>87.6719</v>
      </c>
      <c r="N29" s="29">
        <f t="shared" si="13"/>
        <v>0.1446967409</v>
      </c>
      <c r="O29" s="32">
        <f t="shared" si="18"/>
        <v>-0.00001619021804</v>
      </c>
      <c r="P29" s="28">
        <f>conf25!P12</f>
        <v>-594.025</v>
      </c>
      <c r="Q29" s="28">
        <f>conf25!Q12</f>
        <v>52.5721</v>
      </c>
      <c r="R29" s="29">
        <f t="shared" si="14"/>
        <v>0.08850149404</v>
      </c>
      <c r="S29" s="32">
        <f t="shared" si="19"/>
        <v>0.000002665969406</v>
      </c>
      <c r="T29" s="28">
        <f>conf25!P13</f>
        <v>-449.78</v>
      </c>
      <c r="U29" s="28">
        <f>conf25!Q13</f>
        <v>106.628</v>
      </c>
      <c r="V29" s="29">
        <f t="shared" si="15"/>
        <v>0.2370670105</v>
      </c>
      <c r="W29" s="30">
        <f t="shared" si="20"/>
        <v>0.00003156551413</v>
      </c>
    </row>
    <row r="30" hidden="1">
      <c r="A30" s="5" t="s">
        <v>72</v>
      </c>
      <c r="B30" s="18" t="s">
        <v>73</v>
      </c>
      <c r="D30" s="28">
        <f>conf26!P9</f>
        <v>-34.8104</v>
      </c>
      <c r="E30" s="28">
        <f>conf26!Q9</f>
        <v>0.738033</v>
      </c>
      <c r="F30" s="29">
        <f t="shared" si="11"/>
        <v>0.02120150874</v>
      </c>
      <c r="G30" s="30">
        <f t="shared" si="16"/>
        <v>0.0009428180023</v>
      </c>
      <c r="H30" s="31">
        <f>conf26!P10</f>
        <v>-26.8957</v>
      </c>
      <c r="I30" s="28">
        <f>conf26!Q10</f>
        <v>1.54907</v>
      </c>
      <c r="J30" s="29">
        <f t="shared" si="12"/>
        <v>0.05759545206</v>
      </c>
      <c r="K30" s="32">
        <f t="shared" si="17"/>
        <v>0.00001466434323</v>
      </c>
      <c r="L30" s="28">
        <f>conf26!P11</f>
        <v>-604.346</v>
      </c>
      <c r="M30" s="28">
        <f>conf26!Q11</f>
        <v>87.45</v>
      </c>
      <c r="N30" s="29">
        <f t="shared" si="13"/>
        <v>0.1447018761</v>
      </c>
      <c r="O30" s="32">
        <f t="shared" si="18"/>
        <v>0.00001929854092</v>
      </c>
      <c r="P30" s="28">
        <f>conf26!P12</f>
        <v>-589.188</v>
      </c>
      <c r="Q30" s="28">
        <f>conf26!Q12</f>
        <v>52.1441</v>
      </c>
      <c r="R30" s="29">
        <f t="shared" si="14"/>
        <v>0.08850163276</v>
      </c>
      <c r="S30" s="32">
        <f t="shared" si="19"/>
        <v>0.000004233299957</v>
      </c>
      <c r="T30" s="28">
        <f>conf26!P13</f>
        <v>-440.804</v>
      </c>
      <c r="U30" s="28">
        <f>conf26!Q13</f>
        <v>104.503</v>
      </c>
      <c r="V30" s="29">
        <f t="shared" si="15"/>
        <v>0.23707362</v>
      </c>
      <c r="W30" s="30">
        <f t="shared" si="20"/>
        <v>0.00005944662559</v>
      </c>
    </row>
    <row r="31" hidden="1">
      <c r="A31" s="5" t="s">
        <v>74</v>
      </c>
      <c r="B31" s="54"/>
      <c r="D31" s="28" t="str">
        <f>conf27!P9</f>
        <v/>
      </c>
      <c r="E31" s="28" t="str">
        <f>conf27!Q9</f>
        <v/>
      </c>
      <c r="F31" s="29" t="str">
        <f t="shared" si="11"/>
        <v>#DIV/0!</v>
      </c>
      <c r="G31" s="30" t="str">
        <f>(F31-F$7)/F$7</f>
        <v>#DIV/0!</v>
      </c>
      <c r="H31" s="31" t="str">
        <f>conf27!P10</f>
        <v/>
      </c>
      <c r="I31" s="28" t="str">
        <f>conf27!Q11</f>
        <v/>
      </c>
      <c r="J31" s="29" t="str">
        <f t="shared" si="12"/>
        <v>#DIV/0!</v>
      </c>
      <c r="K31" s="32" t="str">
        <f>(J31-J$7)/J$7</f>
        <v>#DIV/0!</v>
      </c>
      <c r="L31" s="28" t="str">
        <f>conf27!P11</f>
        <v/>
      </c>
      <c r="M31" s="28" t="str">
        <f>conf27!Q11</f>
        <v/>
      </c>
      <c r="N31" s="29" t="str">
        <f t="shared" si="13"/>
        <v>#DIV/0!</v>
      </c>
      <c r="O31" s="32" t="str">
        <f>(N31-N$7)/N$7</f>
        <v>#DIV/0!</v>
      </c>
      <c r="P31" s="28" t="str">
        <f>conf27!P12</f>
        <v/>
      </c>
      <c r="Q31" s="28" t="str">
        <f>conf27!Q12</f>
        <v/>
      </c>
      <c r="R31" s="29" t="str">
        <f t="shared" si="14"/>
        <v>#DIV/0!</v>
      </c>
      <c r="S31" s="32" t="str">
        <f>(R31-R$7)/R$7</f>
        <v>#DIV/0!</v>
      </c>
      <c r="T31" s="28" t="str">
        <f>conf27!P13</f>
        <v/>
      </c>
      <c r="U31" s="28" t="str">
        <f>conf27!Q13</f>
        <v/>
      </c>
      <c r="V31" s="29" t="str">
        <f t="shared" si="15"/>
        <v>#DIV/0!</v>
      </c>
      <c r="W31" s="30" t="str">
        <f>(V31-V$7)/V$7</f>
        <v>#DIV/0!</v>
      </c>
    </row>
    <row r="32" hidden="1">
      <c r="B32" s="54"/>
      <c r="D32" s="28"/>
      <c r="E32" s="28"/>
      <c r="F32" s="29"/>
      <c r="G32" s="30"/>
      <c r="H32" s="45"/>
      <c r="I32" s="46"/>
      <c r="J32" s="29"/>
      <c r="K32" s="32"/>
      <c r="L32" s="46"/>
      <c r="M32" s="46"/>
      <c r="N32" s="29"/>
      <c r="O32" s="32"/>
      <c r="P32" s="46"/>
      <c r="Q32" s="46"/>
      <c r="R32" s="29"/>
      <c r="S32" s="32"/>
      <c r="T32" s="46"/>
      <c r="U32" s="46"/>
      <c r="V32" s="29"/>
      <c r="W32" s="24"/>
    </row>
    <row r="33" hidden="1">
      <c r="A33" s="55" t="s">
        <v>75</v>
      </c>
      <c r="B33" s="56"/>
      <c r="C33" s="57"/>
      <c r="D33" s="58"/>
      <c r="E33" s="58"/>
      <c r="F33" s="59"/>
      <c r="G33" s="60"/>
      <c r="H33" s="61"/>
      <c r="I33" s="62"/>
      <c r="J33" s="59"/>
      <c r="K33" s="63"/>
      <c r="L33" s="62"/>
      <c r="M33" s="62"/>
      <c r="N33" s="59"/>
      <c r="O33" s="63"/>
      <c r="P33" s="62"/>
      <c r="Q33" s="62"/>
      <c r="R33" s="59"/>
      <c r="S33" s="63"/>
      <c r="T33" s="62"/>
      <c r="U33" s="62"/>
      <c r="V33" s="59"/>
      <c r="W33" s="64"/>
      <c r="X33" s="57"/>
      <c r="Y33" s="57"/>
      <c r="Z33" s="57"/>
      <c r="AA33" s="57"/>
      <c r="AB33" s="57"/>
      <c r="AC33" s="57"/>
      <c r="AD33" s="57"/>
    </row>
    <row r="34" hidden="1">
      <c r="B34" s="54"/>
      <c r="D34" s="28"/>
      <c r="E34" s="28"/>
      <c r="F34" s="29"/>
      <c r="G34" s="30"/>
      <c r="H34" s="45"/>
      <c r="I34" s="46"/>
      <c r="J34" s="29"/>
      <c r="K34" s="32"/>
      <c r="L34" s="46"/>
      <c r="M34" s="46"/>
      <c r="N34" s="29"/>
      <c r="O34" s="32"/>
      <c r="P34" s="46"/>
      <c r="Q34" s="46"/>
      <c r="R34" s="29"/>
      <c r="S34" s="32"/>
      <c r="T34" s="46"/>
      <c r="U34" s="46"/>
      <c r="V34" s="29"/>
      <c r="W34" s="24"/>
    </row>
    <row r="35">
      <c r="A35" s="5" t="s">
        <v>8</v>
      </c>
      <c r="B35" s="18" t="s">
        <v>76</v>
      </c>
      <c r="D35" s="28">
        <f>conf22_NewCollimation!P9</f>
        <v>-34.7263</v>
      </c>
      <c r="E35" s="28">
        <f>conf22_NewCollimation!Q9</f>
        <v>0.732251</v>
      </c>
      <c r="F35" s="29">
        <f t="shared" ref="F35:F36" si="21">E35/abs(D35)</f>
        <v>0.02108635242</v>
      </c>
      <c r="G35" s="30">
        <f t="shared" ref="G35:G36" si="22">(F35-F$26)/F$26</f>
        <v>-0.00449381854</v>
      </c>
      <c r="H35" s="31">
        <f>conf22_NewCollimation!P10</f>
        <v>-27.0547</v>
      </c>
      <c r="I35" s="28">
        <f>conf22_NewCollimation!Q10</f>
        <v>1.64991</v>
      </c>
      <c r="J35" s="29">
        <f t="shared" ref="J35:J36" si="23">I35/abs(H35)</f>
        <v>0.06098422825</v>
      </c>
      <c r="K35" s="32">
        <f t="shared" ref="K35:K36" si="24">(J35-J$26)/J$26</f>
        <v>0.05885309273</v>
      </c>
      <c r="L35" s="28">
        <f>conf22_NewCollimation!P11</f>
        <v>-508.426</v>
      </c>
      <c r="M35" s="28">
        <f>conf22_NewCollimation!Q11</f>
        <v>82.1449</v>
      </c>
      <c r="N35" s="29">
        <f t="shared" ref="N35:N36" si="25">M35/abs(L35)</f>
        <v>0.1615670717</v>
      </c>
      <c r="O35" s="32">
        <f t="shared" ref="O35:O36" si="26">(N35-N$26)/N$26</f>
        <v>0.1165728745</v>
      </c>
      <c r="P35" s="28">
        <f>conf22_NewCollimation!P12</f>
        <v>-561.585</v>
      </c>
      <c r="Q35" s="28">
        <f>conf22_NewCollimation!Q12</f>
        <v>52.5886</v>
      </c>
      <c r="R35" s="29">
        <f t="shared" ref="R35:R36" si="27">Q35/abs(P35)</f>
        <v>0.09364317067</v>
      </c>
      <c r="S35" s="32">
        <f t="shared" ref="S35:S36" si="28">(R35-R$26)/R$26</f>
        <v>0.05809988102</v>
      </c>
      <c r="T35" s="28">
        <f>conf22_NewCollimation!P13</f>
        <v>-446.768</v>
      </c>
      <c r="U35" s="28">
        <f>conf22_NewCollimation!Q13</f>
        <v>107.696</v>
      </c>
      <c r="V35" s="29">
        <f t="shared" ref="V35:V36" si="29">U35/abs(T35)</f>
        <v>0.2410557605</v>
      </c>
      <c r="W35" s="30">
        <f t="shared" ref="W35:W36" si="30">(V35-V$26)/V$26</f>
        <v>0.01685750787</v>
      </c>
    </row>
    <row r="36">
      <c r="A36" s="18" t="s">
        <v>77</v>
      </c>
      <c r="B36" s="18" t="s">
        <v>78</v>
      </c>
      <c r="D36" s="28">
        <f>conf22_NewCollimation_NoDetWin!P9</f>
        <v>-34.7555</v>
      </c>
      <c r="E36" s="28">
        <f>conf22_NewCollimation_NoDetWin!Q9</f>
        <v>0.745572</v>
      </c>
      <c r="F36" s="29">
        <f t="shared" si="21"/>
        <v>0.02145191409</v>
      </c>
      <c r="G36" s="30">
        <f t="shared" si="22"/>
        <v>0.01276468553</v>
      </c>
      <c r="H36" s="31">
        <f>conf22_NewCollimation_NoDetWin!P10</f>
        <v>-27.2568</v>
      </c>
      <c r="I36" s="28">
        <f>conf22_NewCollimation_NoDetWin!Q10</f>
        <v>1.6757</v>
      </c>
      <c r="J36" s="29">
        <f t="shared" si="23"/>
        <v>0.06147823662</v>
      </c>
      <c r="K36" s="32">
        <f t="shared" si="24"/>
        <v>0.06743043003</v>
      </c>
      <c r="L36" s="28">
        <f>conf22_NewCollimation_NoDetWin!P11</f>
        <v>-613.012</v>
      </c>
      <c r="M36" s="28">
        <f>conf22_NewCollimation_NoDetWin!Q11</f>
        <v>100.151</v>
      </c>
      <c r="N36" s="29">
        <f t="shared" si="25"/>
        <v>0.1633752683</v>
      </c>
      <c r="O36" s="32">
        <f t="shared" si="26"/>
        <v>0.1290691294</v>
      </c>
      <c r="P36" s="28">
        <f>conf22_NewCollimation_NoDetWin!P12</f>
        <v>-542.326</v>
      </c>
      <c r="Q36" s="28">
        <f>conf22_NewCollimation_NoDetWin!Q12</f>
        <v>53.494</v>
      </c>
      <c r="R36" s="29">
        <f t="shared" si="27"/>
        <v>0.09863808853</v>
      </c>
      <c r="S36" s="32">
        <f t="shared" si="28"/>
        <v>0.1145388285</v>
      </c>
      <c r="T36" s="28">
        <f>conf22_NewCollimation_NoDetWin!P13</f>
        <v>-445.805</v>
      </c>
      <c r="U36" s="28">
        <f>conf22_NewCollimation_NoDetWin!Q13</f>
        <v>112.411</v>
      </c>
      <c r="V36" s="29">
        <f t="shared" si="29"/>
        <v>0.2521528471</v>
      </c>
      <c r="W36" s="30">
        <f t="shared" si="30"/>
        <v>0.06366890044</v>
      </c>
    </row>
    <row r="37">
      <c r="B37" s="54"/>
      <c r="D37" s="28"/>
      <c r="E37" s="28"/>
      <c r="F37" s="29"/>
      <c r="G37" s="30"/>
      <c r="H37" s="45"/>
      <c r="I37" s="46"/>
      <c r="J37" s="29"/>
      <c r="K37" s="32"/>
      <c r="L37" s="46"/>
      <c r="M37" s="46"/>
      <c r="N37" s="29"/>
      <c r="O37" s="32"/>
      <c r="P37" s="46"/>
      <c r="Q37" s="46"/>
      <c r="R37" s="29"/>
      <c r="S37" s="32"/>
      <c r="T37" s="46"/>
      <c r="U37" s="46"/>
      <c r="V37" s="29"/>
      <c r="W37" s="24"/>
    </row>
    <row r="38">
      <c r="B38" s="54"/>
      <c r="D38" s="28"/>
      <c r="E38" s="28"/>
      <c r="F38" s="29"/>
      <c r="G38" s="30"/>
      <c r="H38" s="45"/>
      <c r="I38" s="46"/>
      <c r="J38" s="29"/>
      <c r="K38" s="32"/>
      <c r="L38" s="46"/>
      <c r="M38" s="46"/>
      <c r="N38" s="29"/>
      <c r="O38" s="32"/>
      <c r="P38" s="46"/>
      <c r="Q38" s="46"/>
      <c r="R38" s="29"/>
      <c r="S38" s="32"/>
      <c r="T38" s="46"/>
      <c r="U38" s="46"/>
      <c r="V38" s="29"/>
      <c r="W38" s="24"/>
    </row>
    <row r="39">
      <c r="B39" s="54"/>
      <c r="D39" s="28"/>
      <c r="E39" s="28"/>
      <c r="F39" s="29"/>
      <c r="G39" s="30"/>
      <c r="H39" s="45"/>
      <c r="I39" s="46"/>
      <c r="J39" s="29"/>
      <c r="K39" s="32"/>
      <c r="L39" s="46"/>
      <c r="M39" s="46"/>
      <c r="N39" s="29"/>
      <c r="O39" s="32"/>
      <c r="P39" s="46"/>
      <c r="Q39" s="46"/>
      <c r="R39" s="29"/>
      <c r="S39" s="32"/>
      <c r="T39" s="46"/>
      <c r="U39" s="46"/>
      <c r="V39" s="29"/>
      <c r="W39" s="24"/>
    </row>
    <row r="40">
      <c r="B40" s="54"/>
      <c r="D40" s="28"/>
      <c r="E40" s="28"/>
      <c r="F40" s="29"/>
      <c r="G40" s="30"/>
      <c r="H40" s="45"/>
      <c r="I40" s="46"/>
      <c r="J40" s="29"/>
      <c r="K40" s="32"/>
      <c r="L40" s="46"/>
      <c r="M40" s="46"/>
      <c r="N40" s="29"/>
      <c r="O40" s="32"/>
      <c r="P40" s="46"/>
      <c r="Q40" s="46"/>
      <c r="R40" s="29"/>
      <c r="S40" s="32"/>
      <c r="T40" s="46"/>
      <c r="U40" s="46"/>
      <c r="V40" s="29"/>
      <c r="W40" s="24"/>
    </row>
    <row r="41">
      <c r="B41" s="54"/>
      <c r="D41" s="28"/>
      <c r="E41" s="28"/>
      <c r="F41" s="29"/>
      <c r="G41" s="30"/>
      <c r="H41" s="45"/>
      <c r="I41" s="46"/>
      <c r="J41" s="29"/>
      <c r="K41" s="32"/>
      <c r="L41" s="46"/>
      <c r="M41" s="46"/>
      <c r="N41" s="29"/>
      <c r="O41" s="32"/>
      <c r="P41" s="46"/>
      <c r="Q41" s="46"/>
      <c r="R41" s="29"/>
      <c r="S41" s="32"/>
      <c r="T41" s="46"/>
      <c r="U41" s="46"/>
      <c r="V41" s="29"/>
      <c r="W41" s="24"/>
    </row>
    <row r="42">
      <c r="B42" s="54"/>
      <c r="D42" s="28"/>
      <c r="E42" s="28"/>
      <c r="F42" s="29"/>
      <c r="G42" s="30"/>
      <c r="H42" s="45"/>
      <c r="I42" s="46"/>
      <c r="J42" s="29"/>
      <c r="K42" s="32"/>
      <c r="L42" s="46"/>
      <c r="M42" s="46"/>
      <c r="N42" s="29"/>
      <c r="O42" s="32"/>
      <c r="P42" s="46"/>
      <c r="Q42" s="46"/>
      <c r="R42" s="29"/>
      <c r="S42" s="32"/>
      <c r="T42" s="46"/>
      <c r="U42" s="46"/>
      <c r="V42" s="29"/>
      <c r="W42" s="24"/>
    </row>
    <row r="43">
      <c r="B43" s="54"/>
      <c r="D43" s="28"/>
      <c r="E43" s="28"/>
      <c r="F43" s="29"/>
      <c r="G43" s="30"/>
      <c r="H43" s="45"/>
      <c r="I43" s="46"/>
      <c r="J43" s="29"/>
      <c r="K43" s="32"/>
      <c r="L43" s="46"/>
      <c r="M43" s="46"/>
      <c r="N43" s="29"/>
      <c r="O43" s="32"/>
      <c r="P43" s="46"/>
      <c r="Q43" s="46"/>
      <c r="R43" s="29"/>
      <c r="S43" s="32"/>
      <c r="T43" s="46"/>
      <c r="U43" s="46"/>
      <c r="V43" s="29"/>
      <c r="W43" s="24"/>
    </row>
    <row r="44">
      <c r="B44" s="54"/>
      <c r="D44" s="28"/>
      <c r="E44" s="28"/>
      <c r="F44" s="29"/>
      <c r="G44" s="30"/>
      <c r="H44" s="45"/>
      <c r="I44" s="46"/>
      <c r="J44" s="29"/>
      <c r="K44" s="32"/>
      <c r="L44" s="46"/>
      <c r="M44" s="46"/>
      <c r="N44" s="29"/>
      <c r="O44" s="32"/>
      <c r="P44" s="46"/>
      <c r="Q44" s="46"/>
      <c r="R44" s="29"/>
      <c r="S44" s="32"/>
      <c r="T44" s="46"/>
      <c r="U44" s="46"/>
      <c r="V44" s="29"/>
      <c r="W44" s="24"/>
    </row>
    <row r="45">
      <c r="B45" s="54"/>
      <c r="D45" s="28"/>
      <c r="E45" s="28"/>
      <c r="F45" s="29"/>
      <c r="G45" s="30"/>
      <c r="H45" s="45"/>
      <c r="I45" s="46"/>
      <c r="J45" s="29"/>
      <c r="K45" s="32"/>
      <c r="L45" s="46"/>
      <c r="M45" s="46"/>
      <c r="N45" s="29"/>
      <c r="O45" s="32"/>
      <c r="P45" s="46"/>
      <c r="Q45" s="46"/>
      <c r="R45" s="29"/>
      <c r="S45" s="32"/>
      <c r="T45" s="46"/>
      <c r="U45" s="46"/>
      <c r="V45" s="29"/>
      <c r="W45" s="24"/>
    </row>
    <row r="46">
      <c r="B46" s="54"/>
      <c r="D46" s="28"/>
      <c r="E46" s="28"/>
      <c r="F46" s="29"/>
      <c r="G46" s="30"/>
      <c r="H46" s="45"/>
      <c r="I46" s="46"/>
      <c r="J46" s="29"/>
      <c r="K46" s="32"/>
      <c r="L46" s="46"/>
      <c r="M46" s="46"/>
      <c r="N46" s="29"/>
      <c r="O46" s="32"/>
      <c r="P46" s="46"/>
      <c r="Q46" s="46"/>
      <c r="R46" s="29"/>
      <c r="S46" s="32"/>
      <c r="T46" s="46"/>
      <c r="U46" s="46"/>
      <c r="V46" s="29"/>
      <c r="W46" s="24"/>
    </row>
    <row r="47">
      <c r="B47" s="54"/>
      <c r="D47" s="28"/>
      <c r="E47" s="28"/>
      <c r="F47" s="29"/>
      <c r="G47" s="30"/>
      <c r="H47" s="45"/>
      <c r="I47" s="46"/>
      <c r="J47" s="29"/>
      <c r="K47" s="32"/>
      <c r="L47" s="46"/>
      <c r="M47" s="46"/>
      <c r="N47" s="29"/>
      <c r="O47" s="32"/>
      <c r="P47" s="46"/>
      <c r="Q47" s="46"/>
      <c r="R47" s="29"/>
      <c r="S47" s="32"/>
      <c r="T47" s="46"/>
      <c r="U47" s="46"/>
      <c r="V47" s="29"/>
      <c r="W47" s="24"/>
    </row>
    <row r="48">
      <c r="B48" s="54"/>
      <c r="D48" s="28"/>
      <c r="E48" s="28"/>
      <c r="F48" s="29"/>
      <c r="G48" s="30"/>
      <c r="H48" s="45"/>
      <c r="I48" s="46"/>
      <c r="J48" s="29"/>
      <c r="K48" s="32"/>
      <c r="L48" s="46"/>
      <c r="M48" s="46"/>
      <c r="N48" s="29"/>
      <c r="O48" s="32"/>
      <c r="P48" s="46"/>
      <c r="Q48" s="46"/>
      <c r="R48" s="29"/>
      <c r="S48" s="32"/>
      <c r="T48" s="46"/>
      <c r="U48" s="46"/>
      <c r="V48" s="29"/>
      <c r="W48" s="24"/>
    </row>
    <row r="49">
      <c r="B49" s="54"/>
      <c r="D49" s="28"/>
      <c r="E49" s="28"/>
      <c r="F49" s="29"/>
      <c r="G49" s="30"/>
      <c r="H49" s="45"/>
      <c r="I49" s="46"/>
      <c r="J49" s="29"/>
      <c r="K49" s="32"/>
      <c r="L49" s="46"/>
      <c r="M49" s="46"/>
      <c r="N49" s="29"/>
      <c r="O49" s="32"/>
      <c r="P49" s="46"/>
      <c r="Q49" s="46"/>
      <c r="R49" s="29"/>
      <c r="S49" s="32"/>
      <c r="T49" s="46"/>
      <c r="U49" s="46"/>
      <c r="V49" s="29"/>
      <c r="W49" s="24"/>
    </row>
    <row r="50">
      <c r="B50" s="54"/>
      <c r="D50" s="28"/>
      <c r="E50" s="28"/>
      <c r="F50" s="29"/>
      <c r="G50" s="30"/>
      <c r="H50" s="45"/>
      <c r="I50" s="46"/>
      <c r="J50" s="29"/>
      <c r="K50" s="32"/>
      <c r="L50" s="46"/>
      <c r="M50" s="46"/>
      <c r="N50" s="29"/>
      <c r="O50" s="32"/>
      <c r="P50" s="46"/>
      <c r="Q50" s="46"/>
      <c r="R50" s="29"/>
      <c r="S50" s="32"/>
      <c r="T50" s="46"/>
      <c r="U50" s="46"/>
      <c r="V50" s="29"/>
      <c r="W50" s="24"/>
    </row>
    <row r="51">
      <c r="B51" s="54"/>
      <c r="D51" s="28"/>
      <c r="E51" s="28"/>
      <c r="F51" s="29"/>
      <c r="G51" s="30"/>
      <c r="H51" s="45"/>
      <c r="I51" s="46"/>
      <c r="J51" s="29"/>
      <c r="K51" s="32"/>
      <c r="L51" s="46"/>
      <c r="M51" s="46"/>
      <c r="N51" s="29"/>
      <c r="O51" s="32"/>
      <c r="P51" s="46"/>
      <c r="Q51" s="46"/>
      <c r="R51" s="29"/>
      <c r="S51" s="32"/>
      <c r="T51" s="46"/>
      <c r="U51" s="46"/>
      <c r="V51" s="29"/>
      <c r="W51" s="24"/>
    </row>
    <row r="52">
      <c r="B52" s="54"/>
      <c r="D52" s="28"/>
      <c r="E52" s="28"/>
      <c r="F52" s="29"/>
      <c r="G52" s="30"/>
      <c r="H52" s="45"/>
      <c r="I52" s="46"/>
      <c r="J52" s="29"/>
      <c r="K52" s="32"/>
      <c r="L52" s="46"/>
      <c r="M52" s="46"/>
      <c r="N52" s="29"/>
      <c r="O52" s="32"/>
      <c r="P52" s="46"/>
      <c r="Q52" s="46"/>
      <c r="R52" s="29"/>
      <c r="S52" s="32"/>
      <c r="T52" s="46"/>
      <c r="U52" s="46"/>
      <c r="V52" s="29"/>
      <c r="W52" s="24"/>
    </row>
    <row r="53">
      <c r="B53" s="54"/>
      <c r="D53" s="28"/>
      <c r="E53" s="28"/>
      <c r="F53" s="29"/>
      <c r="G53" s="30"/>
      <c r="H53" s="45"/>
      <c r="I53" s="46"/>
      <c r="J53" s="29"/>
      <c r="K53" s="32"/>
      <c r="L53" s="46"/>
      <c r="M53" s="46"/>
      <c r="N53" s="29"/>
      <c r="O53" s="32"/>
      <c r="P53" s="46"/>
      <c r="Q53" s="46"/>
      <c r="R53" s="29"/>
      <c r="S53" s="32"/>
      <c r="T53" s="46"/>
      <c r="U53" s="46"/>
      <c r="V53" s="29"/>
      <c r="W53" s="24"/>
    </row>
    <row r="54">
      <c r="B54" s="54"/>
      <c r="D54" s="28"/>
      <c r="E54" s="28"/>
      <c r="F54" s="29"/>
      <c r="G54" s="30"/>
      <c r="H54" s="45"/>
      <c r="I54" s="46"/>
      <c r="J54" s="29"/>
      <c r="K54" s="32"/>
      <c r="L54" s="46"/>
      <c r="M54" s="46"/>
      <c r="N54" s="29"/>
      <c r="O54" s="32"/>
      <c r="P54" s="46"/>
      <c r="Q54" s="46"/>
      <c r="R54" s="29"/>
      <c r="S54" s="32"/>
      <c r="T54" s="46"/>
      <c r="U54" s="46"/>
      <c r="V54" s="29"/>
      <c r="W54" s="24"/>
    </row>
    <row r="55">
      <c r="B55" s="54"/>
      <c r="D55" s="28"/>
      <c r="E55" s="28"/>
      <c r="F55" s="29"/>
      <c r="G55" s="30"/>
      <c r="H55" s="45"/>
      <c r="I55" s="46"/>
      <c r="J55" s="29"/>
      <c r="K55" s="32"/>
      <c r="L55" s="46"/>
      <c r="M55" s="46"/>
      <c r="N55" s="29"/>
      <c r="O55" s="32"/>
      <c r="P55" s="46"/>
      <c r="Q55" s="46"/>
      <c r="R55" s="29"/>
      <c r="S55" s="32"/>
      <c r="T55" s="46"/>
      <c r="U55" s="46"/>
      <c r="V55" s="29"/>
      <c r="W55" s="24"/>
    </row>
    <row r="56">
      <c r="B56" s="54"/>
      <c r="D56" s="28"/>
      <c r="E56" s="28"/>
      <c r="F56" s="29"/>
      <c r="G56" s="30"/>
      <c r="H56" s="45"/>
      <c r="I56" s="46"/>
      <c r="J56" s="29"/>
      <c r="K56" s="32"/>
      <c r="L56" s="46"/>
      <c r="M56" s="46"/>
      <c r="N56" s="29"/>
      <c r="O56" s="32"/>
      <c r="P56" s="46"/>
      <c r="Q56" s="46"/>
      <c r="R56" s="29"/>
      <c r="S56" s="32"/>
      <c r="T56" s="46"/>
      <c r="U56" s="46"/>
      <c r="V56" s="29"/>
      <c r="W56" s="24"/>
    </row>
    <row r="57">
      <c r="B57" s="54"/>
      <c r="D57" s="28"/>
      <c r="E57" s="28"/>
      <c r="F57" s="29"/>
      <c r="G57" s="30"/>
      <c r="H57" s="45"/>
      <c r="I57" s="46"/>
      <c r="J57" s="29"/>
      <c r="K57" s="32"/>
      <c r="L57" s="46"/>
      <c r="M57" s="46"/>
      <c r="N57" s="29"/>
      <c r="O57" s="32"/>
      <c r="P57" s="46"/>
      <c r="Q57" s="46"/>
      <c r="R57" s="29"/>
      <c r="S57" s="32"/>
      <c r="T57" s="46"/>
      <c r="U57" s="46"/>
      <c r="V57" s="29"/>
      <c r="W57" s="24"/>
    </row>
    <row r="58">
      <c r="B58" s="54"/>
      <c r="D58" s="28"/>
      <c r="E58" s="28"/>
      <c r="F58" s="29"/>
      <c r="G58" s="30"/>
      <c r="H58" s="45"/>
      <c r="I58" s="46"/>
      <c r="J58" s="29"/>
      <c r="K58" s="32"/>
      <c r="L58" s="46"/>
      <c r="M58" s="46"/>
      <c r="N58" s="29"/>
      <c r="O58" s="32"/>
      <c r="P58" s="46"/>
      <c r="Q58" s="46"/>
      <c r="R58" s="29"/>
      <c r="S58" s="32"/>
      <c r="T58" s="46"/>
      <c r="U58" s="46"/>
      <c r="V58" s="29"/>
      <c r="W58" s="24"/>
    </row>
    <row r="59">
      <c r="B59" s="54"/>
      <c r="D59" s="28"/>
      <c r="E59" s="28"/>
      <c r="F59" s="29"/>
      <c r="G59" s="30"/>
      <c r="H59" s="45"/>
      <c r="I59" s="46"/>
      <c r="J59" s="29"/>
      <c r="K59" s="32"/>
      <c r="L59" s="46"/>
      <c r="M59" s="46"/>
      <c r="N59" s="29"/>
      <c r="O59" s="32"/>
      <c r="P59" s="46"/>
      <c r="Q59" s="46"/>
      <c r="R59" s="29"/>
      <c r="S59" s="32"/>
      <c r="T59" s="46"/>
      <c r="U59" s="46"/>
      <c r="V59" s="29"/>
      <c r="W59" s="24"/>
    </row>
    <row r="60">
      <c r="B60" s="54"/>
      <c r="D60" s="28"/>
      <c r="E60" s="28"/>
      <c r="F60" s="29"/>
      <c r="G60" s="30"/>
      <c r="H60" s="45"/>
      <c r="I60" s="46"/>
      <c r="J60" s="29"/>
      <c r="K60" s="32"/>
      <c r="L60" s="46"/>
      <c r="M60" s="46"/>
      <c r="N60" s="29"/>
      <c r="O60" s="32"/>
      <c r="P60" s="46"/>
      <c r="Q60" s="46"/>
      <c r="R60" s="29"/>
      <c r="S60" s="32"/>
      <c r="T60" s="46"/>
      <c r="U60" s="46"/>
      <c r="V60" s="29"/>
      <c r="W60" s="24"/>
    </row>
    <row r="61">
      <c r="B61" s="54"/>
      <c r="D61" s="28"/>
      <c r="E61" s="28"/>
      <c r="F61" s="29"/>
      <c r="G61" s="30"/>
      <c r="H61" s="45"/>
      <c r="I61" s="46"/>
      <c r="J61" s="29"/>
      <c r="K61" s="32"/>
      <c r="L61" s="46"/>
      <c r="M61" s="46"/>
      <c r="N61" s="29"/>
      <c r="O61" s="32"/>
      <c r="P61" s="46"/>
      <c r="Q61" s="46"/>
      <c r="R61" s="29"/>
      <c r="S61" s="32"/>
      <c r="T61" s="46"/>
      <c r="U61" s="46"/>
      <c r="V61" s="29"/>
      <c r="W61" s="24"/>
    </row>
    <row r="62">
      <c r="B62" s="54"/>
      <c r="D62" s="28"/>
      <c r="E62" s="28"/>
      <c r="F62" s="29"/>
      <c r="G62" s="30"/>
      <c r="H62" s="45"/>
      <c r="I62" s="46"/>
      <c r="J62" s="29"/>
      <c r="K62" s="32"/>
      <c r="L62" s="46"/>
      <c r="M62" s="46"/>
      <c r="N62" s="29"/>
      <c r="O62" s="32"/>
      <c r="P62" s="46"/>
      <c r="Q62" s="46"/>
      <c r="R62" s="29"/>
      <c r="S62" s="32"/>
      <c r="T62" s="46"/>
      <c r="U62" s="46"/>
      <c r="V62" s="29"/>
      <c r="W62" s="24"/>
    </row>
    <row r="63">
      <c r="B63" s="54"/>
      <c r="D63" s="28"/>
      <c r="E63" s="28"/>
      <c r="F63" s="29"/>
      <c r="G63" s="30"/>
      <c r="H63" s="45"/>
      <c r="I63" s="46"/>
      <c r="J63" s="29"/>
      <c r="K63" s="32"/>
      <c r="L63" s="46"/>
      <c r="M63" s="46"/>
      <c r="N63" s="29"/>
      <c r="O63" s="32"/>
      <c r="P63" s="46"/>
      <c r="Q63" s="46"/>
      <c r="R63" s="29"/>
      <c r="S63" s="32"/>
      <c r="T63" s="46"/>
      <c r="U63" s="46"/>
      <c r="V63" s="29"/>
      <c r="W63" s="24"/>
    </row>
    <row r="64">
      <c r="B64" s="54"/>
      <c r="D64" s="28"/>
      <c r="E64" s="28"/>
      <c r="F64" s="29"/>
      <c r="G64" s="30"/>
      <c r="H64" s="45"/>
      <c r="I64" s="46"/>
      <c r="J64" s="29"/>
      <c r="K64" s="32"/>
      <c r="L64" s="46"/>
      <c r="M64" s="46"/>
      <c r="N64" s="29"/>
      <c r="O64" s="32"/>
      <c r="P64" s="46"/>
      <c r="Q64" s="46"/>
      <c r="R64" s="29"/>
      <c r="S64" s="32"/>
      <c r="T64" s="46"/>
      <c r="U64" s="46"/>
      <c r="V64" s="29"/>
      <c r="W64" s="24"/>
    </row>
    <row r="65">
      <c r="B65" s="54"/>
      <c r="D65" s="28"/>
      <c r="E65" s="28"/>
      <c r="F65" s="29"/>
      <c r="G65" s="30"/>
      <c r="H65" s="45"/>
      <c r="I65" s="46"/>
      <c r="J65" s="29"/>
      <c r="K65" s="32"/>
      <c r="L65" s="46"/>
      <c r="M65" s="46"/>
      <c r="N65" s="29"/>
      <c r="O65" s="32"/>
      <c r="P65" s="46"/>
      <c r="Q65" s="46"/>
      <c r="R65" s="29"/>
      <c r="S65" s="32"/>
      <c r="T65" s="46"/>
      <c r="U65" s="46"/>
      <c r="V65" s="29"/>
      <c r="W65" s="24"/>
    </row>
    <row r="66">
      <c r="B66" s="54"/>
      <c r="D66" s="28"/>
      <c r="E66" s="28"/>
      <c r="F66" s="29"/>
      <c r="G66" s="30"/>
      <c r="H66" s="45"/>
      <c r="I66" s="46"/>
      <c r="J66" s="29"/>
      <c r="K66" s="32"/>
      <c r="L66" s="46"/>
      <c r="M66" s="46"/>
      <c r="N66" s="29"/>
      <c r="O66" s="32"/>
      <c r="P66" s="46"/>
      <c r="Q66" s="46"/>
      <c r="R66" s="29"/>
      <c r="S66" s="32"/>
      <c r="T66" s="46"/>
      <c r="U66" s="46"/>
      <c r="V66" s="29"/>
      <c r="W66" s="24"/>
    </row>
    <row r="67">
      <c r="B67" s="54"/>
      <c r="D67" s="28"/>
      <c r="E67" s="28"/>
      <c r="F67" s="29"/>
      <c r="G67" s="30"/>
      <c r="H67" s="45"/>
      <c r="I67" s="46"/>
      <c r="J67" s="29"/>
      <c r="K67" s="32"/>
      <c r="L67" s="46"/>
      <c r="M67" s="46"/>
      <c r="N67" s="29"/>
      <c r="O67" s="32"/>
      <c r="P67" s="46"/>
      <c r="Q67" s="46"/>
      <c r="R67" s="29"/>
      <c r="S67" s="32"/>
      <c r="T67" s="46"/>
      <c r="U67" s="46"/>
      <c r="V67" s="29"/>
      <c r="W67" s="24"/>
    </row>
    <row r="68">
      <c r="B68" s="54"/>
      <c r="D68" s="28"/>
      <c r="E68" s="28"/>
      <c r="F68" s="29"/>
      <c r="G68" s="30"/>
      <c r="H68" s="45"/>
      <c r="I68" s="46"/>
      <c r="J68" s="29"/>
      <c r="K68" s="32"/>
      <c r="L68" s="46"/>
      <c r="M68" s="46"/>
      <c r="N68" s="29"/>
      <c r="O68" s="32"/>
      <c r="P68" s="46"/>
      <c r="Q68" s="46"/>
      <c r="R68" s="29"/>
      <c r="S68" s="32"/>
      <c r="T68" s="46"/>
      <c r="U68" s="46"/>
      <c r="V68" s="29"/>
      <c r="W68" s="24"/>
    </row>
    <row r="69">
      <c r="B69" s="54"/>
      <c r="D69" s="28"/>
      <c r="E69" s="28"/>
      <c r="F69" s="29"/>
      <c r="G69" s="30"/>
      <c r="H69" s="45"/>
      <c r="I69" s="46"/>
      <c r="J69" s="29"/>
      <c r="K69" s="32"/>
      <c r="L69" s="46"/>
      <c r="M69" s="46"/>
      <c r="N69" s="29"/>
      <c r="O69" s="32"/>
      <c r="P69" s="46"/>
      <c r="Q69" s="46"/>
      <c r="R69" s="29"/>
      <c r="S69" s="32"/>
      <c r="T69" s="46"/>
      <c r="U69" s="46"/>
      <c r="V69" s="29"/>
      <c r="W69" s="24"/>
    </row>
    <row r="70">
      <c r="B70" s="54"/>
      <c r="D70" s="28"/>
      <c r="E70" s="28"/>
      <c r="F70" s="29"/>
      <c r="G70" s="30"/>
      <c r="H70" s="45"/>
      <c r="I70" s="46"/>
      <c r="J70" s="29"/>
      <c r="K70" s="32"/>
      <c r="L70" s="46"/>
      <c r="M70" s="46"/>
      <c r="N70" s="29"/>
      <c r="O70" s="32"/>
      <c r="P70" s="46"/>
      <c r="Q70" s="46"/>
      <c r="R70" s="29"/>
      <c r="S70" s="32"/>
      <c r="T70" s="46"/>
      <c r="U70" s="46"/>
      <c r="V70" s="29"/>
      <c r="W70" s="24"/>
    </row>
    <row r="71">
      <c r="B71" s="54"/>
      <c r="D71" s="28"/>
      <c r="E71" s="28"/>
      <c r="F71" s="29"/>
      <c r="G71" s="30"/>
      <c r="H71" s="45"/>
      <c r="I71" s="46"/>
      <c r="J71" s="29"/>
      <c r="K71" s="32"/>
      <c r="L71" s="46"/>
      <c r="M71" s="46"/>
      <c r="N71" s="29"/>
      <c r="O71" s="32"/>
      <c r="P71" s="46"/>
      <c r="Q71" s="46"/>
      <c r="R71" s="29"/>
      <c r="S71" s="32"/>
      <c r="T71" s="46"/>
      <c r="U71" s="46"/>
      <c r="V71" s="29"/>
      <c r="W71" s="24"/>
    </row>
    <row r="72">
      <c r="B72" s="54"/>
      <c r="D72" s="28"/>
      <c r="E72" s="28"/>
      <c r="F72" s="29"/>
      <c r="G72" s="30"/>
      <c r="H72" s="45"/>
      <c r="I72" s="46"/>
      <c r="J72" s="29"/>
      <c r="K72" s="32"/>
      <c r="L72" s="46"/>
      <c r="M72" s="46"/>
      <c r="N72" s="29"/>
      <c r="O72" s="32"/>
      <c r="P72" s="46"/>
      <c r="Q72" s="46"/>
      <c r="R72" s="29"/>
      <c r="S72" s="32"/>
      <c r="T72" s="46"/>
      <c r="U72" s="46"/>
      <c r="V72" s="29"/>
      <c r="W72" s="24"/>
    </row>
    <row r="73">
      <c r="B73" s="54"/>
      <c r="D73" s="28"/>
      <c r="E73" s="28"/>
      <c r="F73" s="29"/>
      <c r="G73" s="30"/>
      <c r="H73" s="45"/>
      <c r="I73" s="46"/>
      <c r="J73" s="29"/>
      <c r="K73" s="32"/>
      <c r="L73" s="46"/>
      <c r="M73" s="46"/>
      <c r="N73" s="29"/>
      <c r="O73" s="32"/>
      <c r="P73" s="46"/>
      <c r="Q73" s="46"/>
      <c r="R73" s="29"/>
      <c r="S73" s="32"/>
      <c r="T73" s="46"/>
      <c r="U73" s="46"/>
      <c r="V73" s="29"/>
      <c r="W73" s="24"/>
    </row>
    <row r="74">
      <c r="B74" s="54"/>
      <c r="D74" s="28"/>
      <c r="E74" s="28"/>
      <c r="F74" s="29"/>
      <c r="G74" s="30"/>
      <c r="H74" s="45"/>
      <c r="I74" s="46"/>
      <c r="J74" s="29"/>
      <c r="K74" s="32"/>
      <c r="L74" s="46"/>
      <c r="M74" s="46"/>
      <c r="N74" s="29"/>
      <c r="O74" s="32"/>
      <c r="P74" s="46"/>
      <c r="Q74" s="46"/>
      <c r="R74" s="29"/>
      <c r="S74" s="32"/>
      <c r="T74" s="46"/>
      <c r="U74" s="46"/>
      <c r="V74" s="29"/>
      <c r="W74" s="24"/>
    </row>
    <row r="75">
      <c r="B75" s="54"/>
      <c r="D75" s="28"/>
      <c r="E75" s="28"/>
      <c r="F75" s="29"/>
      <c r="G75" s="30"/>
      <c r="H75" s="45"/>
      <c r="I75" s="46"/>
      <c r="J75" s="29"/>
      <c r="K75" s="32"/>
      <c r="L75" s="46"/>
      <c r="M75" s="46"/>
      <c r="N75" s="29"/>
      <c r="O75" s="32"/>
      <c r="P75" s="46"/>
      <c r="Q75" s="46"/>
      <c r="R75" s="29"/>
      <c r="S75" s="32"/>
      <c r="T75" s="46"/>
      <c r="U75" s="46"/>
      <c r="V75" s="29"/>
      <c r="W75" s="24"/>
    </row>
    <row r="76">
      <c r="B76" s="54"/>
      <c r="D76" s="28"/>
      <c r="E76" s="28"/>
      <c r="F76" s="29"/>
      <c r="G76" s="30"/>
      <c r="H76" s="45"/>
      <c r="I76" s="46"/>
      <c r="J76" s="29"/>
      <c r="K76" s="32"/>
      <c r="L76" s="46"/>
      <c r="M76" s="46"/>
      <c r="N76" s="29"/>
      <c r="O76" s="32"/>
      <c r="P76" s="46"/>
      <c r="Q76" s="46"/>
      <c r="R76" s="29"/>
      <c r="S76" s="32"/>
      <c r="T76" s="46"/>
      <c r="U76" s="46"/>
      <c r="V76" s="29"/>
      <c r="W76" s="24"/>
    </row>
    <row r="77">
      <c r="B77" s="54"/>
      <c r="D77" s="28"/>
      <c r="E77" s="28"/>
      <c r="F77" s="29"/>
      <c r="G77" s="30"/>
      <c r="H77" s="45"/>
      <c r="I77" s="46"/>
      <c r="J77" s="29"/>
      <c r="K77" s="32"/>
      <c r="L77" s="46"/>
      <c r="M77" s="46"/>
      <c r="N77" s="29"/>
      <c r="O77" s="32"/>
      <c r="P77" s="46"/>
      <c r="Q77" s="46"/>
      <c r="R77" s="29"/>
      <c r="S77" s="32"/>
      <c r="T77" s="46"/>
      <c r="U77" s="46"/>
      <c r="V77" s="29"/>
      <c r="W77" s="24"/>
    </row>
    <row r="78">
      <c r="B78" s="54"/>
      <c r="D78" s="28"/>
      <c r="E78" s="28"/>
      <c r="F78" s="29"/>
      <c r="G78" s="30"/>
      <c r="H78" s="45"/>
      <c r="I78" s="46"/>
      <c r="J78" s="29"/>
      <c r="K78" s="32"/>
      <c r="L78" s="46"/>
      <c r="M78" s="46"/>
      <c r="N78" s="29"/>
      <c r="O78" s="32"/>
      <c r="P78" s="46"/>
      <c r="Q78" s="46"/>
      <c r="R78" s="29"/>
      <c r="S78" s="32"/>
      <c r="T78" s="46"/>
      <c r="U78" s="46"/>
      <c r="V78" s="29"/>
      <c r="W78" s="24"/>
    </row>
    <row r="79">
      <c r="B79" s="54"/>
      <c r="D79" s="28"/>
      <c r="E79" s="28"/>
      <c r="F79" s="29"/>
      <c r="G79" s="30"/>
      <c r="H79" s="45"/>
      <c r="I79" s="46"/>
      <c r="J79" s="29"/>
      <c r="K79" s="32"/>
      <c r="L79" s="46"/>
      <c r="M79" s="46"/>
      <c r="N79" s="29"/>
      <c r="O79" s="32"/>
      <c r="P79" s="46"/>
      <c r="Q79" s="46"/>
      <c r="R79" s="29"/>
      <c r="S79" s="32"/>
      <c r="T79" s="46"/>
      <c r="U79" s="46"/>
      <c r="V79" s="29"/>
      <c r="W79" s="24"/>
    </row>
    <row r="80">
      <c r="B80" s="54"/>
      <c r="D80" s="28"/>
      <c r="E80" s="28"/>
      <c r="F80" s="29"/>
      <c r="G80" s="30"/>
      <c r="H80" s="45"/>
      <c r="I80" s="46"/>
      <c r="J80" s="29"/>
      <c r="K80" s="32"/>
      <c r="L80" s="46"/>
      <c r="M80" s="46"/>
      <c r="N80" s="29"/>
      <c r="O80" s="32"/>
      <c r="P80" s="46"/>
      <c r="Q80" s="46"/>
      <c r="R80" s="29"/>
      <c r="S80" s="32"/>
      <c r="T80" s="46"/>
      <c r="U80" s="46"/>
      <c r="V80" s="29"/>
      <c r="W80" s="24"/>
    </row>
    <row r="81">
      <c r="B81" s="54"/>
      <c r="D81" s="28"/>
      <c r="E81" s="28"/>
      <c r="F81" s="29"/>
      <c r="G81" s="30"/>
      <c r="H81" s="45"/>
      <c r="I81" s="46"/>
      <c r="J81" s="29"/>
      <c r="K81" s="32"/>
      <c r="L81" s="46"/>
      <c r="M81" s="46"/>
      <c r="N81" s="29"/>
      <c r="O81" s="32"/>
      <c r="P81" s="46"/>
      <c r="Q81" s="46"/>
      <c r="R81" s="29"/>
      <c r="S81" s="32"/>
      <c r="T81" s="46"/>
      <c r="U81" s="46"/>
      <c r="V81" s="29"/>
      <c r="W81" s="24"/>
    </row>
    <row r="82">
      <c r="B82" s="54"/>
      <c r="D82" s="28"/>
      <c r="E82" s="28"/>
      <c r="F82" s="29"/>
      <c r="G82" s="30"/>
      <c r="H82" s="45"/>
      <c r="I82" s="46"/>
      <c r="J82" s="29"/>
      <c r="K82" s="32"/>
      <c r="L82" s="46"/>
      <c r="M82" s="46"/>
      <c r="N82" s="29"/>
      <c r="O82" s="32"/>
      <c r="P82" s="46"/>
      <c r="Q82" s="46"/>
      <c r="R82" s="29"/>
      <c r="S82" s="32"/>
      <c r="T82" s="46"/>
      <c r="U82" s="46"/>
      <c r="V82" s="29"/>
      <c r="W82" s="24"/>
    </row>
    <row r="83">
      <c r="B83" s="54"/>
      <c r="D83" s="28"/>
      <c r="E83" s="28"/>
      <c r="F83" s="29"/>
      <c r="G83" s="30"/>
      <c r="H83" s="45"/>
      <c r="I83" s="46"/>
      <c r="J83" s="29"/>
      <c r="K83" s="32"/>
      <c r="L83" s="46"/>
      <c r="M83" s="46"/>
      <c r="N83" s="29"/>
      <c r="O83" s="32"/>
      <c r="P83" s="46"/>
      <c r="Q83" s="46"/>
      <c r="R83" s="29"/>
      <c r="S83" s="32"/>
      <c r="T83" s="46"/>
      <c r="U83" s="46"/>
      <c r="V83" s="29"/>
      <c r="W83" s="24"/>
    </row>
    <row r="84">
      <c r="B84" s="54"/>
      <c r="D84" s="28"/>
      <c r="E84" s="28"/>
      <c r="F84" s="29"/>
      <c r="G84" s="30"/>
      <c r="H84" s="45"/>
      <c r="I84" s="46"/>
      <c r="J84" s="29"/>
      <c r="K84" s="32"/>
      <c r="L84" s="46"/>
      <c r="M84" s="46"/>
      <c r="N84" s="29"/>
      <c r="O84" s="32"/>
      <c r="P84" s="46"/>
      <c r="Q84" s="46"/>
      <c r="R84" s="29"/>
      <c r="S84" s="32"/>
      <c r="T84" s="46"/>
      <c r="U84" s="46"/>
      <c r="V84" s="29"/>
      <c r="W84" s="24"/>
    </row>
    <row r="85">
      <c r="B85" s="54"/>
      <c r="D85" s="28"/>
      <c r="E85" s="28"/>
      <c r="F85" s="29"/>
      <c r="G85" s="30"/>
      <c r="H85" s="45"/>
      <c r="I85" s="46"/>
      <c r="J85" s="29"/>
      <c r="K85" s="32"/>
      <c r="L85" s="46"/>
      <c r="M85" s="46"/>
      <c r="N85" s="29"/>
      <c r="O85" s="32"/>
      <c r="P85" s="46"/>
      <c r="Q85" s="46"/>
      <c r="R85" s="29"/>
      <c r="S85" s="32"/>
      <c r="T85" s="46"/>
      <c r="U85" s="46"/>
      <c r="V85" s="29"/>
      <c r="W85" s="24"/>
    </row>
    <row r="86">
      <c r="B86" s="54"/>
      <c r="D86" s="28"/>
      <c r="E86" s="28"/>
      <c r="F86" s="29"/>
      <c r="G86" s="30"/>
      <c r="H86" s="45"/>
      <c r="I86" s="46"/>
      <c r="J86" s="29"/>
      <c r="K86" s="32"/>
      <c r="L86" s="46"/>
      <c r="M86" s="46"/>
      <c r="N86" s="29"/>
      <c r="O86" s="32"/>
      <c r="P86" s="46"/>
      <c r="Q86" s="46"/>
      <c r="R86" s="29"/>
      <c r="S86" s="32"/>
      <c r="T86" s="46"/>
      <c r="U86" s="46"/>
      <c r="V86" s="29"/>
      <c r="W86" s="24"/>
    </row>
    <row r="87">
      <c r="B87" s="54"/>
      <c r="D87" s="28"/>
      <c r="E87" s="28"/>
      <c r="F87" s="29"/>
      <c r="G87" s="30"/>
      <c r="H87" s="45"/>
      <c r="I87" s="46"/>
      <c r="J87" s="29"/>
      <c r="K87" s="32"/>
      <c r="L87" s="46"/>
      <c r="M87" s="46"/>
      <c r="N87" s="29"/>
      <c r="O87" s="32"/>
      <c r="P87" s="46"/>
      <c r="Q87" s="46"/>
      <c r="R87" s="29"/>
      <c r="S87" s="32"/>
      <c r="T87" s="46"/>
      <c r="U87" s="46"/>
      <c r="V87" s="29"/>
      <c r="W87" s="24"/>
    </row>
    <row r="88">
      <c r="B88" s="54"/>
      <c r="D88" s="28"/>
      <c r="E88" s="28"/>
      <c r="F88" s="29"/>
      <c r="G88" s="30"/>
      <c r="H88" s="45"/>
      <c r="I88" s="46"/>
      <c r="J88" s="29"/>
      <c r="K88" s="32"/>
      <c r="L88" s="46"/>
      <c r="M88" s="46"/>
      <c r="N88" s="29"/>
      <c r="O88" s="32"/>
      <c r="P88" s="46"/>
      <c r="Q88" s="46"/>
      <c r="R88" s="29"/>
      <c r="S88" s="32"/>
      <c r="T88" s="46"/>
      <c r="U88" s="46"/>
      <c r="V88" s="29"/>
      <c r="W88" s="24"/>
    </row>
    <row r="89">
      <c r="B89" s="54"/>
      <c r="D89" s="28"/>
      <c r="E89" s="28"/>
      <c r="F89" s="29"/>
      <c r="G89" s="30"/>
      <c r="H89" s="45"/>
      <c r="I89" s="46"/>
      <c r="J89" s="29"/>
      <c r="K89" s="32"/>
      <c r="L89" s="46"/>
      <c r="M89" s="46"/>
      <c r="N89" s="29"/>
      <c r="O89" s="32"/>
      <c r="P89" s="46"/>
      <c r="Q89" s="46"/>
      <c r="R89" s="29"/>
      <c r="S89" s="32"/>
      <c r="T89" s="46"/>
      <c r="U89" s="46"/>
      <c r="V89" s="29"/>
      <c r="W89" s="24"/>
    </row>
    <row r="90">
      <c r="B90" s="54"/>
      <c r="D90" s="28"/>
      <c r="E90" s="28"/>
      <c r="F90" s="29"/>
      <c r="G90" s="30"/>
      <c r="H90" s="45"/>
      <c r="I90" s="46"/>
      <c r="J90" s="29"/>
      <c r="K90" s="32"/>
      <c r="L90" s="46"/>
      <c r="M90" s="46"/>
      <c r="N90" s="29"/>
      <c r="O90" s="32"/>
      <c r="P90" s="46"/>
      <c r="Q90" s="46"/>
      <c r="R90" s="29"/>
      <c r="S90" s="32"/>
      <c r="T90" s="46"/>
      <c r="U90" s="46"/>
      <c r="V90" s="29"/>
      <c r="W90" s="24"/>
    </row>
    <row r="91">
      <c r="B91" s="54"/>
      <c r="D91" s="28"/>
      <c r="E91" s="28"/>
      <c r="F91" s="29"/>
      <c r="G91" s="30"/>
      <c r="H91" s="45"/>
      <c r="I91" s="46"/>
      <c r="J91" s="29"/>
      <c r="K91" s="32"/>
      <c r="L91" s="46"/>
      <c r="M91" s="46"/>
      <c r="N91" s="29"/>
      <c r="O91" s="32"/>
      <c r="P91" s="46"/>
      <c r="Q91" s="46"/>
      <c r="R91" s="29"/>
      <c r="S91" s="32"/>
      <c r="T91" s="46"/>
      <c r="U91" s="46"/>
      <c r="V91" s="29"/>
      <c r="W91" s="24"/>
    </row>
    <row r="92">
      <c r="B92" s="54"/>
      <c r="D92" s="28"/>
      <c r="E92" s="28"/>
      <c r="F92" s="29"/>
      <c r="G92" s="30"/>
      <c r="H92" s="45"/>
      <c r="I92" s="46"/>
      <c r="J92" s="29"/>
      <c r="K92" s="32"/>
      <c r="L92" s="46"/>
      <c r="M92" s="46"/>
      <c r="N92" s="29"/>
      <c r="O92" s="32"/>
      <c r="P92" s="46"/>
      <c r="Q92" s="46"/>
      <c r="R92" s="29"/>
      <c r="S92" s="32"/>
      <c r="T92" s="46"/>
      <c r="U92" s="46"/>
      <c r="V92" s="29"/>
      <c r="W92" s="24"/>
    </row>
    <row r="93">
      <c r="B93" s="54"/>
      <c r="D93" s="28"/>
      <c r="E93" s="28"/>
      <c r="F93" s="29"/>
      <c r="G93" s="30"/>
      <c r="H93" s="45"/>
      <c r="I93" s="46"/>
      <c r="J93" s="29"/>
      <c r="K93" s="32"/>
      <c r="L93" s="46"/>
      <c r="M93" s="46"/>
      <c r="N93" s="29"/>
      <c r="O93" s="32"/>
      <c r="P93" s="46"/>
      <c r="Q93" s="46"/>
      <c r="R93" s="29"/>
      <c r="S93" s="32"/>
      <c r="T93" s="46"/>
      <c r="U93" s="46"/>
      <c r="V93" s="29"/>
      <c r="W93" s="24"/>
    </row>
    <row r="94">
      <c r="B94" s="54"/>
      <c r="D94" s="28"/>
      <c r="E94" s="28"/>
      <c r="F94" s="29"/>
      <c r="G94" s="30"/>
      <c r="H94" s="45"/>
      <c r="I94" s="46"/>
      <c r="J94" s="29"/>
      <c r="K94" s="32"/>
      <c r="L94" s="46"/>
      <c r="M94" s="46"/>
      <c r="N94" s="29"/>
      <c r="O94" s="32"/>
      <c r="P94" s="46"/>
      <c r="Q94" s="46"/>
      <c r="R94" s="29"/>
      <c r="S94" s="32"/>
      <c r="T94" s="46"/>
      <c r="U94" s="46"/>
      <c r="V94" s="29"/>
      <c r="W94" s="24"/>
    </row>
    <row r="95">
      <c r="B95" s="54"/>
      <c r="D95" s="28"/>
      <c r="E95" s="28"/>
      <c r="F95" s="29"/>
      <c r="G95" s="30"/>
      <c r="H95" s="45"/>
      <c r="I95" s="46"/>
      <c r="J95" s="29"/>
      <c r="K95" s="32"/>
      <c r="L95" s="46"/>
      <c r="M95" s="46"/>
      <c r="N95" s="29"/>
      <c r="O95" s="32"/>
      <c r="P95" s="46"/>
      <c r="Q95" s="46"/>
      <c r="R95" s="29"/>
      <c r="S95" s="32"/>
      <c r="T95" s="46"/>
      <c r="U95" s="46"/>
      <c r="V95" s="29"/>
      <c r="W95" s="24"/>
    </row>
    <row r="96">
      <c r="B96" s="54"/>
      <c r="D96" s="28"/>
      <c r="E96" s="28"/>
      <c r="F96" s="29"/>
      <c r="G96" s="30"/>
      <c r="H96" s="45"/>
      <c r="I96" s="46"/>
      <c r="J96" s="29"/>
      <c r="K96" s="32"/>
      <c r="L96" s="46"/>
      <c r="M96" s="46"/>
      <c r="N96" s="29"/>
      <c r="O96" s="32"/>
      <c r="P96" s="46"/>
      <c r="Q96" s="46"/>
      <c r="R96" s="29"/>
      <c r="S96" s="32"/>
      <c r="T96" s="46"/>
      <c r="U96" s="46"/>
      <c r="V96" s="29"/>
      <c r="W96" s="24"/>
    </row>
    <row r="97">
      <c r="B97" s="54"/>
      <c r="D97" s="28"/>
      <c r="E97" s="28"/>
      <c r="F97" s="29"/>
      <c r="G97" s="30"/>
      <c r="H97" s="45"/>
      <c r="I97" s="46"/>
      <c r="J97" s="29"/>
      <c r="K97" s="32"/>
      <c r="L97" s="46"/>
      <c r="M97" s="46"/>
      <c r="N97" s="29"/>
      <c r="O97" s="32"/>
      <c r="P97" s="46"/>
      <c r="Q97" s="46"/>
      <c r="R97" s="29"/>
      <c r="S97" s="32"/>
      <c r="T97" s="46"/>
      <c r="U97" s="46"/>
      <c r="V97" s="29"/>
      <c r="W97" s="24"/>
    </row>
    <row r="98">
      <c r="B98" s="54"/>
      <c r="D98" s="28"/>
      <c r="E98" s="28"/>
      <c r="F98" s="29"/>
      <c r="G98" s="30"/>
      <c r="H98" s="45"/>
      <c r="I98" s="46"/>
      <c r="J98" s="29"/>
      <c r="K98" s="32"/>
      <c r="L98" s="46"/>
      <c r="M98" s="46"/>
      <c r="N98" s="29"/>
      <c r="O98" s="32"/>
      <c r="P98" s="46"/>
      <c r="Q98" s="46"/>
      <c r="R98" s="29"/>
      <c r="S98" s="32"/>
      <c r="T98" s="46"/>
      <c r="U98" s="46"/>
      <c r="V98" s="29"/>
      <c r="W98" s="24"/>
    </row>
    <row r="99">
      <c r="B99" s="54"/>
      <c r="D99" s="28"/>
      <c r="E99" s="28"/>
      <c r="F99" s="29"/>
      <c r="G99" s="30"/>
      <c r="H99" s="45"/>
      <c r="I99" s="46"/>
      <c r="J99" s="29"/>
      <c r="K99" s="32"/>
      <c r="L99" s="46"/>
      <c r="M99" s="46"/>
      <c r="N99" s="29"/>
      <c r="O99" s="32"/>
      <c r="P99" s="46"/>
      <c r="Q99" s="46"/>
      <c r="R99" s="29"/>
      <c r="S99" s="32"/>
      <c r="T99" s="46"/>
      <c r="U99" s="46"/>
      <c r="V99" s="29"/>
      <c r="W99" s="24"/>
    </row>
    <row r="100">
      <c r="B100" s="54"/>
      <c r="D100" s="28"/>
      <c r="E100" s="28"/>
      <c r="F100" s="29"/>
      <c r="G100" s="30"/>
      <c r="H100" s="45"/>
      <c r="I100" s="46"/>
      <c r="J100" s="29"/>
      <c r="K100" s="32"/>
      <c r="L100" s="46"/>
      <c r="M100" s="46"/>
      <c r="N100" s="29"/>
      <c r="O100" s="32"/>
      <c r="P100" s="46"/>
      <c r="Q100" s="46"/>
      <c r="R100" s="29"/>
      <c r="S100" s="32"/>
      <c r="T100" s="46"/>
      <c r="U100" s="46"/>
      <c r="V100" s="29"/>
      <c r="W100" s="24"/>
    </row>
    <row r="101">
      <c r="B101" s="54"/>
      <c r="D101" s="28"/>
      <c r="E101" s="28"/>
      <c r="F101" s="29"/>
      <c r="G101" s="30"/>
      <c r="H101" s="45"/>
      <c r="I101" s="46"/>
      <c r="J101" s="29"/>
      <c r="K101" s="32"/>
      <c r="L101" s="46"/>
      <c r="M101" s="46"/>
      <c r="N101" s="29"/>
      <c r="O101" s="32"/>
      <c r="P101" s="46"/>
      <c r="Q101" s="46"/>
      <c r="R101" s="29"/>
      <c r="S101" s="32"/>
      <c r="T101" s="46"/>
      <c r="U101" s="46"/>
      <c r="V101" s="29"/>
      <c r="W101" s="24"/>
    </row>
    <row r="102">
      <c r="B102" s="54"/>
      <c r="D102" s="28"/>
      <c r="E102" s="28"/>
      <c r="F102" s="29"/>
      <c r="G102" s="30"/>
      <c r="H102" s="45"/>
      <c r="I102" s="46"/>
      <c r="J102" s="29"/>
      <c r="K102" s="32"/>
      <c r="L102" s="46"/>
      <c r="M102" s="46"/>
      <c r="N102" s="29"/>
      <c r="O102" s="32"/>
      <c r="P102" s="46"/>
      <c r="Q102" s="46"/>
      <c r="R102" s="29"/>
      <c r="S102" s="32"/>
      <c r="T102" s="46"/>
      <c r="U102" s="46"/>
      <c r="V102" s="29"/>
      <c r="W102" s="24"/>
    </row>
    <row r="103">
      <c r="B103" s="54"/>
      <c r="D103" s="28"/>
      <c r="E103" s="28"/>
      <c r="F103" s="29"/>
      <c r="G103" s="30"/>
      <c r="H103" s="45"/>
      <c r="I103" s="46"/>
      <c r="J103" s="29"/>
      <c r="K103" s="32"/>
      <c r="L103" s="46"/>
      <c r="M103" s="46"/>
      <c r="N103" s="29"/>
      <c r="O103" s="32"/>
      <c r="P103" s="46"/>
      <c r="Q103" s="46"/>
      <c r="R103" s="29"/>
      <c r="S103" s="32"/>
      <c r="T103" s="46"/>
      <c r="U103" s="46"/>
      <c r="V103" s="29"/>
      <c r="W103" s="24"/>
    </row>
    <row r="104">
      <c r="B104" s="54"/>
      <c r="D104" s="28"/>
      <c r="E104" s="28"/>
      <c r="F104" s="29"/>
      <c r="G104" s="30"/>
      <c r="H104" s="45"/>
      <c r="I104" s="46"/>
      <c r="J104" s="29"/>
      <c r="K104" s="32"/>
      <c r="L104" s="46"/>
      <c r="M104" s="46"/>
      <c r="N104" s="29"/>
      <c r="O104" s="32"/>
      <c r="P104" s="46"/>
      <c r="Q104" s="46"/>
      <c r="R104" s="29"/>
      <c r="S104" s="32"/>
      <c r="T104" s="46"/>
      <c r="U104" s="46"/>
      <c r="V104" s="29"/>
      <c r="W104" s="24"/>
    </row>
    <row r="105">
      <c r="B105" s="54"/>
      <c r="D105" s="28"/>
      <c r="E105" s="28"/>
      <c r="F105" s="29"/>
      <c r="G105" s="30"/>
      <c r="H105" s="45"/>
      <c r="I105" s="46"/>
      <c r="J105" s="29"/>
      <c r="K105" s="32"/>
      <c r="L105" s="46"/>
      <c r="M105" s="46"/>
      <c r="N105" s="29"/>
      <c r="O105" s="32"/>
      <c r="P105" s="46"/>
      <c r="Q105" s="46"/>
      <c r="R105" s="29"/>
      <c r="S105" s="32"/>
      <c r="T105" s="46"/>
      <c r="U105" s="46"/>
      <c r="V105" s="29"/>
      <c r="W105" s="24"/>
    </row>
    <row r="106">
      <c r="B106" s="54"/>
      <c r="D106" s="28"/>
      <c r="E106" s="28"/>
      <c r="F106" s="29"/>
      <c r="G106" s="30"/>
      <c r="H106" s="45"/>
      <c r="I106" s="46"/>
      <c r="J106" s="29"/>
      <c r="K106" s="32"/>
      <c r="L106" s="46"/>
      <c r="M106" s="46"/>
      <c r="N106" s="29"/>
      <c r="O106" s="32"/>
      <c r="P106" s="46"/>
      <c r="Q106" s="46"/>
      <c r="R106" s="29"/>
      <c r="S106" s="32"/>
      <c r="T106" s="46"/>
      <c r="U106" s="46"/>
      <c r="V106" s="29"/>
      <c r="W106" s="24"/>
    </row>
    <row r="107">
      <c r="B107" s="54"/>
      <c r="D107" s="28"/>
      <c r="E107" s="28"/>
      <c r="F107" s="29"/>
      <c r="G107" s="30"/>
      <c r="H107" s="45"/>
      <c r="I107" s="46"/>
      <c r="J107" s="29"/>
      <c r="K107" s="32"/>
      <c r="L107" s="46"/>
      <c r="M107" s="46"/>
      <c r="N107" s="29"/>
      <c r="O107" s="32"/>
      <c r="P107" s="46"/>
      <c r="Q107" s="46"/>
      <c r="R107" s="29"/>
      <c r="S107" s="32"/>
      <c r="T107" s="46"/>
      <c r="U107" s="46"/>
      <c r="V107" s="29"/>
      <c r="W107" s="24"/>
    </row>
    <row r="108">
      <c r="B108" s="54"/>
      <c r="D108" s="28"/>
      <c r="E108" s="28"/>
      <c r="F108" s="29"/>
      <c r="G108" s="30"/>
      <c r="H108" s="45"/>
      <c r="I108" s="46"/>
      <c r="J108" s="29"/>
      <c r="K108" s="32"/>
      <c r="L108" s="46"/>
      <c r="M108" s="46"/>
      <c r="N108" s="29"/>
      <c r="O108" s="32"/>
      <c r="P108" s="46"/>
      <c r="Q108" s="46"/>
      <c r="R108" s="29"/>
      <c r="S108" s="32"/>
      <c r="T108" s="46"/>
      <c r="U108" s="46"/>
      <c r="V108" s="29"/>
      <c r="W108" s="24"/>
    </row>
    <row r="109">
      <c r="B109" s="54"/>
      <c r="D109" s="28"/>
      <c r="E109" s="28"/>
      <c r="F109" s="29"/>
      <c r="G109" s="30"/>
      <c r="H109" s="45"/>
      <c r="I109" s="46"/>
      <c r="J109" s="29"/>
      <c r="K109" s="32"/>
      <c r="L109" s="46"/>
      <c r="M109" s="46"/>
      <c r="N109" s="29"/>
      <c r="O109" s="32"/>
      <c r="P109" s="46"/>
      <c r="Q109" s="46"/>
      <c r="R109" s="29"/>
      <c r="S109" s="32"/>
      <c r="T109" s="46"/>
      <c r="U109" s="46"/>
      <c r="V109" s="29"/>
      <c r="W109" s="24"/>
    </row>
    <row r="110">
      <c r="B110" s="54"/>
      <c r="D110" s="28"/>
      <c r="E110" s="28"/>
      <c r="F110" s="29"/>
      <c r="G110" s="30"/>
      <c r="H110" s="45"/>
      <c r="I110" s="46"/>
      <c r="J110" s="29"/>
      <c r="K110" s="32"/>
      <c r="L110" s="46"/>
      <c r="M110" s="46"/>
      <c r="N110" s="29"/>
      <c r="O110" s="32"/>
      <c r="P110" s="46"/>
      <c r="Q110" s="46"/>
      <c r="R110" s="29"/>
      <c r="S110" s="32"/>
      <c r="T110" s="46"/>
      <c r="U110" s="46"/>
      <c r="V110" s="29"/>
      <c r="W110" s="24"/>
    </row>
    <row r="111">
      <c r="B111" s="54"/>
      <c r="D111" s="28"/>
      <c r="E111" s="28"/>
      <c r="F111" s="29"/>
      <c r="G111" s="30"/>
      <c r="H111" s="45"/>
      <c r="I111" s="46"/>
      <c r="J111" s="29"/>
      <c r="K111" s="32"/>
      <c r="L111" s="46"/>
      <c r="M111" s="46"/>
      <c r="N111" s="29"/>
      <c r="O111" s="32"/>
      <c r="P111" s="46"/>
      <c r="Q111" s="46"/>
      <c r="R111" s="29"/>
      <c r="S111" s="32"/>
      <c r="T111" s="46"/>
      <c r="U111" s="46"/>
      <c r="V111" s="29"/>
      <c r="W111" s="24"/>
    </row>
    <row r="112">
      <c r="B112" s="54"/>
      <c r="D112" s="28"/>
      <c r="E112" s="28"/>
      <c r="F112" s="29"/>
      <c r="G112" s="30"/>
      <c r="H112" s="45"/>
      <c r="I112" s="46"/>
      <c r="J112" s="29"/>
      <c r="K112" s="32"/>
      <c r="L112" s="46"/>
      <c r="M112" s="46"/>
      <c r="N112" s="29"/>
      <c r="O112" s="32"/>
      <c r="P112" s="46"/>
      <c r="Q112" s="46"/>
      <c r="R112" s="29"/>
      <c r="S112" s="32"/>
      <c r="T112" s="46"/>
      <c r="U112" s="46"/>
      <c r="V112" s="29"/>
      <c r="W112" s="24"/>
    </row>
    <row r="113">
      <c r="B113" s="54"/>
      <c r="D113" s="28"/>
      <c r="E113" s="28"/>
      <c r="F113" s="29"/>
      <c r="G113" s="30"/>
      <c r="H113" s="45"/>
      <c r="I113" s="46"/>
      <c r="J113" s="29"/>
      <c r="K113" s="32"/>
      <c r="L113" s="46"/>
      <c r="M113" s="46"/>
      <c r="N113" s="29"/>
      <c r="O113" s="32"/>
      <c r="P113" s="46"/>
      <c r="Q113" s="46"/>
      <c r="R113" s="29"/>
      <c r="S113" s="32"/>
      <c r="T113" s="46"/>
      <c r="U113" s="46"/>
      <c r="V113" s="29"/>
      <c r="W113" s="24"/>
    </row>
    <row r="114">
      <c r="B114" s="54"/>
      <c r="D114" s="28"/>
      <c r="E114" s="28"/>
      <c r="F114" s="29"/>
      <c r="G114" s="30"/>
      <c r="H114" s="45"/>
      <c r="I114" s="46"/>
      <c r="J114" s="29"/>
      <c r="K114" s="32"/>
      <c r="L114" s="46"/>
      <c r="M114" s="46"/>
      <c r="N114" s="29"/>
      <c r="O114" s="32"/>
      <c r="P114" s="46"/>
      <c r="Q114" s="46"/>
      <c r="R114" s="29"/>
      <c r="S114" s="32"/>
      <c r="T114" s="46"/>
      <c r="U114" s="46"/>
      <c r="V114" s="29"/>
      <c r="W114" s="24"/>
    </row>
    <row r="115">
      <c r="B115" s="54"/>
      <c r="D115" s="28"/>
      <c r="E115" s="28"/>
      <c r="F115" s="29"/>
      <c r="G115" s="30"/>
      <c r="H115" s="45"/>
      <c r="I115" s="46"/>
      <c r="J115" s="29"/>
      <c r="K115" s="32"/>
      <c r="L115" s="46"/>
      <c r="M115" s="46"/>
      <c r="N115" s="29"/>
      <c r="O115" s="32"/>
      <c r="P115" s="46"/>
      <c r="Q115" s="46"/>
      <c r="R115" s="29"/>
      <c r="S115" s="32"/>
      <c r="T115" s="46"/>
      <c r="U115" s="46"/>
      <c r="V115" s="29"/>
      <c r="W115" s="24"/>
    </row>
    <row r="116">
      <c r="B116" s="54"/>
      <c r="D116" s="28"/>
      <c r="E116" s="28"/>
      <c r="F116" s="29"/>
      <c r="G116" s="30"/>
      <c r="H116" s="45"/>
      <c r="I116" s="46"/>
      <c r="J116" s="29"/>
      <c r="K116" s="32"/>
      <c r="L116" s="46"/>
      <c r="M116" s="46"/>
      <c r="N116" s="29"/>
      <c r="O116" s="32"/>
      <c r="P116" s="46"/>
      <c r="Q116" s="46"/>
      <c r="R116" s="29"/>
      <c r="S116" s="32"/>
      <c r="T116" s="46"/>
      <c r="U116" s="46"/>
      <c r="V116" s="29"/>
      <c r="W116" s="24"/>
    </row>
    <row r="117">
      <c r="B117" s="54"/>
      <c r="D117" s="28"/>
      <c r="E117" s="28"/>
      <c r="F117" s="29"/>
      <c r="G117" s="30"/>
      <c r="H117" s="45"/>
      <c r="I117" s="46"/>
      <c r="J117" s="29"/>
      <c r="K117" s="32"/>
      <c r="L117" s="46"/>
      <c r="M117" s="46"/>
      <c r="N117" s="29"/>
      <c r="O117" s="32"/>
      <c r="P117" s="46"/>
      <c r="Q117" s="46"/>
      <c r="R117" s="29"/>
      <c r="S117" s="32"/>
      <c r="T117" s="46"/>
      <c r="U117" s="46"/>
      <c r="V117" s="29"/>
      <c r="W117" s="24"/>
    </row>
    <row r="118">
      <c r="B118" s="54"/>
      <c r="D118" s="28"/>
      <c r="E118" s="28"/>
      <c r="F118" s="29"/>
      <c r="G118" s="30"/>
      <c r="H118" s="45"/>
      <c r="I118" s="46"/>
      <c r="J118" s="29"/>
      <c r="K118" s="32"/>
      <c r="L118" s="46"/>
      <c r="M118" s="46"/>
      <c r="N118" s="29"/>
      <c r="O118" s="32"/>
      <c r="P118" s="46"/>
      <c r="Q118" s="46"/>
      <c r="R118" s="29"/>
      <c r="S118" s="32"/>
      <c r="T118" s="46"/>
      <c r="U118" s="46"/>
      <c r="V118" s="29"/>
      <c r="W118" s="24"/>
    </row>
    <row r="119">
      <c r="B119" s="54"/>
      <c r="D119" s="28"/>
      <c r="E119" s="28"/>
      <c r="F119" s="29"/>
      <c r="G119" s="30"/>
      <c r="H119" s="45"/>
      <c r="I119" s="46"/>
      <c r="J119" s="29"/>
      <c r="K119" s="32"/>
      <c r="L119" s="46"/>
      <c r="M119" s="46"/>
      <c r="N119" s="29"/>
      <c r="O119" s="32"/>
      <c r="P119" s="46"/>
      <c r="Q119" s="46"/>
      <c r="R119" s="29"/>
      <c r="S119" s="32"/>
      <c r="T119" s="46"/>
      <c r="U119" s="46"/>
      <c r="V119" s="29"/>
      <c r="W119" s="24"/>
    </row>
    <row r="120">
      <c r="B120" s="54"/>
      <c r="D120" s="28"/>
      <c r="E120" s="28"/>
      <c r="F120" s="29"/>
      <c r="G120" s="30"/>
      <c r="H120" s="45"/>
      <c r="I120" s="46"/>
      <c r="J120" s="29"/>
      <c r="K120" s="32"/>
      <c r="L120" s="46"/>
      <c r="M120" s="46"/>
      <c r="N120" s="29"/>
      <c r="O120" s="32"/>
      <c r="P120" s="46"/>
      <c r="Q120" s="46"/>
      <c r="R120" s="29"/>
      <c r="S120" s="32"/>
      <c r="T120" s="46"/>
      <c r="U120" s="46"/>
      <c r="V120" s="29"/>
      <c r="W120" s="24"/>
    </row>
    <row r="121">
      <c r="B121" s="54"/>
      <c r="D121" s="28"/>
      <c r="E121" s="28"/>
      <c r="F121" s="29"/>
      <c r="G121" s="30"/>
      <c r="H121" s="45"/>
      <c r="I121" s="46"/>
      <c r="J121" s="29"/>
      <c r="K121" s="32"/>
      <c r="L121" s="46"/>
      <c r="M121" s="46"/>
      <c r="N121" s="29"/>
      <c r="O121" s="32"/>
      <c r="P121" s="46"/>
      <c r="Q121" s="46"/>
      <c r="R121" s="29"/>
      <c r="S121" s="32"/>
      <c r="T121" s="46"/>
      <c r="U121" s="46"/>
      <c r="V121" s="29"/>
      <c r="W121" s="24"/>
    </row>
    <row r="122">
      <c r="B122" s="54"/>
      <c r="D122" s="28"/>
      <c r="E122" s="28"/>
      <c r="F122" s="29"/>
      <c r="G122" s="30"/>
      <c r="H122" s="45"/>
      <c r="I122" s="46"/>
      <c r="J122" s="29"/>
      <c r="K122" s="32"/>
      <c r="L122" s="46"/>
      <c r="M122" s="46"/>
      <c r="N122" s="29"/>
      <c r="O122" s="32"/>
      <c r="P122" s="46"/>
      <c r="Q122" s="46"/>
      <c r="R122" s="29"/>
      <c r="S122" s="32"/>
      <c r="T122" s="46"/>
      <c r="U122" s="46"/>
      <c r="V122" s="29"/>
      <c r="W122" s="24"/>
    </row>
    <row r="123">
      <c r="B123" s="54"/>
      <c r="D123" s="28"/>
      <c r="E123" s="28"/>
      <c r="F123" s="29"/>
      <c r="G123" s="30"/>
      <c r="H123" s="45"/>
      <c r="I123" s="46"/>
      <c r="J123" s="29"/>
      <c r="K123" s="32"/>
      <c r="L123" s="46"/>
      <c r="M123" s="46"/>
      <c r="N123" s="29"/>
      <c r="O123" s="32"/>
      <c r="P123" s="46"/>
      <c r="Q123" s="46"/>
      <c r="R123" s="29"/>
      <c r="S123" s="32"/>
      <c r="T123" s="46"/>
      <c r="U123" s="46"/>
      <c r="V123" s="29"/>
      <c r="W123" s="24"/>
    </row>
    <row r="124">
      <c r="B124" s="54"/>
      <c r="D124" s="28"/>
      <c r="E124" s="28"/>
      <c r="F124" s="29"/>
      <c r="G124" s="30"/>
      <c r="H124" s="45"/>
      <c r="I124" s="46"/>
      <c r="J124" s="29"/>
      <c r="K124" s="32"/>
      <c r="L124" s="46"/>
      <c r="M124" s="46"/>
      <c r="N124" s="29"/>
      <c r="O124" s="32"/>
      <c r="P124" s="46"/>
      <c r="Q124" s="46"/>
      <c r="R124" s="29"/>
      <c r="S124" s="32"/>
      <c r="T124" s="46"/>
      <c r="U124" s="46"/>
      <c r="V124" s="29"/>
      <c r="W124" s="24"/>
    </row>
    <row r="125">
      <c r="B125" s="54"/>
      <c r="D125" s="28"/>
      <c r="E125" s="28"/>
      <c r="F125" s="29"/>
      <c r="G125" s="30"/>
      <c r="H125" s="45"/>
      <c r="I125" s="46"/>
      <c r="J125" s="29"/>
      <c r="K125" s="32"/>
      <c r="L125" s="46"/>
      <c r="M125" s="46"/>
      <c r="N125" s="29"/>
      <c r="O125" s="32"/>
      <c r="P125" s="46"/>
      <c r="Q125" s="46"/>
      <c r="R125" s="29"/>
      <c r="S125" s="32"/>
      <c r="T125" s="46"/>
      <c r="U125" s="46"/>
      <c r="V125" s="29"/>
      <c r="W125" s="24"/>
    </row>
    <row r="126">
      <c r="B126" s="54"/>
      <c r="D126" s="28"/>
      <c r="E126" s="28"/>
      <c r="F126" s="29"/>
      <c r="G126" s="30"/>
      <c r="H126" s="45"/>
      <c r="I126" s="46"/>
      <c r="J126" s="29"/>
      <c r="K126" s="32"/>
      <c r="L126" s="46"/>
      <c r="M126" s="46"/>
      <c r="N126" s="29"/>
      <c r="O126" s="32"/>
      <c r="P126" s="46"/>
      <c r="Q126" s="46"/>
      <c r="R126" s="29"/>
      <c r="S126" s="32"/>
      <c r="T126" s="46"/>
      <c r="U126" s="46"/>
      <c r="V126" s="29"/>
      <c r="W126" s="24"/>
    </row>
    <row r="127">
      <c r="B127" s="54"/>
      <c r="D127" s="28"/>
      <c r="E127" s="28"/>
      <c r="F127" s="29"/>
      <c r="G127" s="30"/>
      <c r="H127" s="45"/>
      <c r="I127" s="46"/>
      <c r="J127" s="29"/>
      <c r="K127" s="32"/>
      <c r="L127" s="46"/>
      <c r="M127" s="46"/>
      <c r="N127" s="29"/>
      <c r="O127" s="32"/>
      <c r="P127" s="46"/>
      <c r="Q127" s="46"/>
      <c r="R127" s="29"/>
      <c r="S127" s="32"/>
      <c r="T127" s="46"/>
      <c r="U127" s="46"/>
      <c r="V127" s="29"/>
      <c r="W127" s="24"/>
    </row>
    <row r="128">
      <c r="B128" s="54"/>
      <c r="D128" s="28"/>
      <c r="E128" s="28"/>
      <c r="F128" s="29"/>
      <c r="G128" s="30"/>
      <c r="H128" s="45"/>
      <c r="I128" s="46"/>
      <c r="J128" s="29"/>
      <c r="K128" s="32"/>
      <c r="L128" s="46"/>
      <c r="M128" s="46"/>
      <c r="N128" s="29"/>
      <c r="O128" s="32"/>
      <c r="P128" s="46"/>
      <c r="Q128" s="46"/>
      <c r="R128" s="29"/>
      <c r="S128" s="32"/>
      <c r="T128" s="46"/>
      <c r="U128" s="46"/>
      <c r="V128" s="29"/>
      <c r="W128" s="24"/>
    </row>
    <row r="129">
      <c r="B129" s="54"/>
      <c r="D129" s="28"/>
      <c r="E129" s="28"/>
      <c r="F129" s="29"/>
      <c r="G129" s="30"/>
      <c r="H129" s="45"/>
      <c r="I129" s="46"/>
      <c r="J129" s="29"/>
      <c r="K129" s="32"/>
      <c r="L129" s="46"/>
      <c r="M129" s="46"/>
      <c r="N129" s="29"/>
      <c r="O129" s="32"/>
      <c r="P129" s="46"/>
      <c r="Q129" s="46"/>
      <c r="R129" s="29"/>
      <c r="S129" s="32"/>
      <c r="T129" s="46"/>
      <c r="U129" s="46"/>
      <c r="V129" s="29"/>
      <c r="W129" s="24"/>
    </row>
    <row r="130">
      <c r="B130" s="54"/>
      <c r="D130" s="28"/>
      <c r="E130" s="28"/>
      <c r="F130" s="29"/>
      <c r="G130" s="30"/>
      <c r="H130" s="45"/>
      <c r="I130" s="46"/>
      <c r="J130" s="29"/>
      <c r="K130" s="32"/>
      <c r="L130" s="46"/>
      <c r="M130" s="46"/>
      <c r="N130" s="29"/>
      <c r="O130" s="32"/>
      <c r="P130" s="46"/>
      <c r="Q130" s="46"/>
      <c r="R130" s="29"/>
      <c r="S130" s="32"/>
      <c r="T130" s="46"/>
      <c r="U130" s="46"/>
      <c r="V130" s="29"/>
      <c r="W130" s="24"/>
    </row>
    <row r="131">
      <c r="B131" s="54"/>
      <c r="D131" s="28"/>
      <c r="E131" s="28"/>
      <c r="F131" s="29"/>
      <c r="G131" s="30"/>
      <c r="H131" s="45"/>
      <c r="I131" s="46"/>
      <c r="J131" s="29"/>
      <c r="K131" s="32"/>
      <c r="L131" s="46"/>
      <c r="M131" s="46"/>
      <c r="N131" s="29"/>
      <c r="O131" s="32"/>
      <c r="P131" s="46"/>
      <c r="Q131" s="46"/>
      <c r="R131" s="29"/>
      <c r="S131" s="32"/>
      <c r="T131" s="46"/>
      <c r="U131" s="46"/>
      <c r="V131" s="29"/>
      <c r="W131" s="24"/>
    </row>
    <row r="132">
      <c r="B132" s="54"/>
      <c r="D132" s="28"/>
      <c r="E132" s="28"/>
      <c r="F132" s="29"/>
      <c r="G132" s="30"/>
      <c r="H132" s="45"/>
      <c r="I132" s="46"/>
      <c r="J132" s="29"/>
      <c r="K132" s="32"/>
      <c r="L132" s="46"/>
      <c r="M132" s="46"/>
      <c r="N132" s="29"/>
      <c r="O132" s="32"/>
      <c r="P132" s="46"/>
      <c r="Q132" s="46"/>
      <c r="R132" s="29"/>
      <c r="S132" s="32"/>
      <c r="T132" s="46"/>
      <c r="U132" s="46"/>
      <c r="V132" s="29"/>
      <c r="W132" s="24"/>
    </row>
    <row r="133">
      <c r="B133" s="54"/>
      <c r="D133" s="28"/>
      <c r="E133" s="28"/>
      <c r="F133" s="29"/>
      <c r="G133" s="30"/>
      <c r="H133" s="45"/>
      <c r="I133" s="46"/>
      <c r="J133" s="29"/>
      <c r="K133" s="32"/>
      <c r="L133" s="46"/>
      <c r="M133" s="46"/>
      <c r="N133" s="29"/>
      <c r="O133" s="32"/>
      <c r="P133" s="46"/>
      <c r="Q133" s="46"/>
      <c r="R133" s="29"/>
      <c r="S133" s="32"/>
      <c r="T133" s="46"/>
      <c r="U133" s="46"/>
      <c r="V133" s="29"/>
      <c r="W133" s="24"/>
    </row>
    <row r="134">
      <c r="B134" s="54"/>
      <c r="D134" s="28"/>
      <c r="E134" s="28"/>
      <c r="F134" s="29"/>
      <c r="G134" s="30"/>
      <c r="H134" s="45"/>
      <c r="I134" s="46"/>
      <c r="J134" s="29"/>
      <c r="K134" s="32"/>
      <c r="L134" s="46"/>
      <c r="M134" s="46"/>
      <c r="N134" s="29"/>
      <c r="O134" s="32"/>
      <c r="P134" s="46"/>
      <c r="Q134" s="46"/>
      <c r="R134" s="29"/>
      <c r="S134" s="32"/>
      <c r="T134" s="46"/>
      <c r="U134" s="46"/>
      <c r="V134" s="29"/>
      <c r="W134" s="24"/>
    </row>
    <row r="135">
      <c r="B135" s="54"/>
      <c r="D135" s="28"/>
      <c r="E135" s="28"/>
      <c r="F135" s="29"/>
      <c r="G135" s="30"/>
      <c r="H135" s="45"/>
      <c r="I135" s="46"/>
      <c r="J135" s="29"/>
      <c r="K135" s="32"/>
      <c r="L135" s="46"/>
      <c r="M135" s="46"/>
      <c r="N135" s="29"/>
      <c r="O135" s="32"/>
      <c r="P135" s="46"/>
      <c r="Q135" s="46"/>
      <c r="R135" s="29"/>
      <c r="S135" s="32"/>
      <c r="T135" s="46"/>
      <c r="U135" s="46"/>
      <c r="V135" s="29"/>
      <c r="W135" s="24"/>
    </row>
    <row r="136">
      <c r="B136" s="54"/>
      <c r="D136" s="28"/>
      <c r="E136" s="28"/>
      <c r="F136" s="29"/>
      <c r="G136" s="30"/>
      <c r="H136" s="45"/>
      <c r="I136" s="46"/>
      <c r="J136" s="29"/>
      <c r="K136" s="32"/>
      <c r="L136" s="46"/>
      <c r="M136" s="46"/>
      <c r="N136" s="29"/>
      <c r="O136" s="32"/>
      <c r="P136" s="46"/>
      <c r="Q136" s="46"/>
      <c r="R136" s="29"/>
      <c r="S136" s="32"/>
      <c r="T136" s="46"/>
      <c r="U136" s="46"/>
      <c r="V136" s="29"/>
      <c r="W136" s="24"/>
    </row>
    <row r="137">
      <c r="B137" s="54"/>
      <c r="D137" s="28"/>
      <c r="E137" s="28"/>
      <c r="F137" s="29"/>
      <c r="G137" s="30"/>
      <c r="H137" s="45"/>
      <c r="I137" s="46"/>
      <c r="J137" s="29"/>
      <c r="K137" s="32"/>
      <c r="L137" s="46"/>
      <c r="M137" s="46"/>
      <c r="N137" s="29"/>
      <c r="O137" s="32"/>
      <c r="P137" s="46"/>
      <c r="Q137" s="46"/>
      <c r="R137" s="29"/>
      <c r="S137" s="32"/>
      <c r="T137" s="46"/>
      <c r="U137" s="46"/>
      <c r="V137" s="29"/>
      <c r="W137" s="24"/>
    </row>
    <row r="138">
      <c r="B138" s="54"/>
      <c r="D138" s="28"/>
      <c r="E138" s="28"/>
      <c r="F138" s="29"/>
      <c r="G138" s="30"/>
      <c r="H138" s="45"/>
      <c r="I138" s="46"/>
      <c r="J138" s="29"/>
      <c r="K138" s="32"/>
      <c r="L138" s="46"/>
      <c r="M138" s="46"/>
      <c r="N138" s="29"/>
      <c r="O138" s="32"/>
      <c r="P138" s="46"/>
      <c r="Q138" s="46"/>
      <c r="R138" s="29"/>
      <c r="S138" s="32"/>
      <c r="T138" s="46"/>
      <c r="U138" s="46"/>
      <c r="V138" s="29"/>
      <c r="W138" s="24"/>
    </row>
    <row r="139">
      <c r="B139" s="54"/>
      <c r="D139" s="28"/>
      <c r="E139" s="28"/>
      <c r="F139" s="29"/>
      <c r="G139" s="30"/>
      <c r="H139" s="45"/>
      <c r="I139" s="46"/>
      <c r="J139" s="29"/>
      <c r="K139" s="32"/>
      <c r="L139" s="46"/>
      <c r="M139" s="46"/>
      <c r="N139" s="29"/>
      <c r="O139" s="32"/>
      <c r="P139" s="46"/>
      <c r="Q139" s="46"/>
      <c r="R139" s="29"/>
      <c r="S139" s="32"/>
      <c r="T139" s="46"/>
      <c r="U139" s="46"/>
      <c r="V139" s="29"/>
      <c r="W139" s="24"/>
    </row>
    <row r="140">
      <c r="B140" s="54"/>
      <c r="D140" s="28"/>
      <c r="E140" s="28"/>
      <c r="F140" s="29"/>
      <c r="G140" s="30"/>
      <c r="H140" s="45"/>
      <c r="I140" s="46"/>
      <c r="J140" s="29"/>
      <c r="K140" s="32"/>
      <c r="L140" s="46"/>
      <c r="M140" s="46"/>
      <c r="N140" s="29"/>
      <c r="O140" s="32"/>
      <c r="P140" s="46"/>
      <c r="Q140" s="46"/>
      <c r="R140" s="29"/>
      <c r="S140" s="32"/>
      <c r="T140" s="46"/>
      <c r="U140" s="46"/>
      <c r="V140" s="29"/>
      <c r="W140" s="24"/>
    </row>
    <row r="141">
      <c r="B141" s="54"/>
      <c r="D141" s="28"/>
      <c r="E141" s="28"/>
      <c r="F141" s="29"/>
      <c r="G141" s="30"/>
      <c r="H141" s="45"/>
      <c r="I141" s="46"/>
      <c r="J141" s="29"/>
      <c r="K141" s="32"/>
      <c r="L141" s="46"/>
      <c r="M141" s="46"/>
      <c r="N141" s="29"/>
      <c r="O141" s="32"/>
      <c r="P141" s="46"/>
      <c r="Q141" s="46"/>
      <c r="R141" s="29"/>
      <c r="S141" s="32"/>
      <c r="T141" s="46"/>
      <c r="U141" s="46"/>
      <c r="V141" s="29"/>
      <c r="W141" s="24"/>
    </row>
    <row r="142">
      <c r="B142" s="54"/>
      <c r="D142" s="28"/>
      <c r="E142" s="28"/>
      <c r="F142" s="29"/>
      <c r="G142" s="30"/>
      <c r="H142" s="45"/>
      <c r="I142" s="46"/>
      <c r="J142" s="29"/>
      <c r="K142" s="32"/>
      <c r="L142" s="46"/>
      <c r="M142" s="46"/>
      <c r="N142" s="29"/>
      <c r="O142" s="32"/>
      <c r="P142" s="46"/>
      <c r="Q142" s="46"/>
      <c r="R142" s="29"/>
      <c r="S142" s="32"/>
      <c r="T142" s="46"/>
      <c r="U142" s="46"/>
      <c r="V142" s="29"/>
      <c r="W142" s="24"/>
    </row>
    <row r="143">
      <c r="B143" s="54"/>
      <c r="D143" s="28"/>
      <c r="E143" s="28"/>
      <c r="F143" s="29"/>
      <c r="G143" s="30"/>
      <c r="H143" s="45"/>
      <c r="I143" s="46"/>
      <c r="J143" s="29"/>
      <c r="K143" s="32"/>
      <c r="L143" s="46"/>
      <c r="M143" s="46"/>
      <c r="N143" s="29"/>
      <c r="O143" s="32"/>
      <c r="P143" s="46"/>
      <c r="Q143" s="46"/>
      <c r="R143" s="29"/>
      <c r="S143" s="32"/>
      <c r="T143" s="46"/>
      <c r="U143" s="46"/>
      <c r="V143" s="29"/>
      <c r="W143" s="24"/>
    </row>
    <row r="144">
      <c r="B144" s="54"/>
      <c r="D144" s="28"/>
      <c r="E144" s="28"/>
      <c r="F144" s="29"/>
      <c r="G144" s="30"/>
      <c r="H144" s="45"/>
      <c r="I144" s="46"/>
      <c r="J144" s="29"/>
      <c r="K144" s="32"/>
      <c r="L144" s="46"/>
      <c r="M144" s="46"/>
      <c r="N144" s="29"/>
      <c r="O144" s="32"/>
      <c r="P144" s="46"/>
      <c r="Q144" s="46"/>
      <c r="R144" s="29"/>
      <c r="S144" s="32"/>
      <c r="T144" s="46"/>
      <c r="U144" s="46"/>
      <c r="V144" s="29"/>
      <c r="W144" s="24"/>
    </row>
    <row r="145">
      <c r="B145" s="54"/>
      <c r="D145" s="28"/>
      <c r="E145" s="28"/>
      <c r="F145" s="29"/>
      <c r="G145" s="30"/>
      <c r="H145" s="45"/>
      <c r="I145" s="46"/>
      <c r="J145" s="29"/>
      <c r="K145" s="32"/>
      <c r="L145" s="46"/>
      <c r="M145" s="46"/>
      <c r="N145" s="29"/>
      <c r="O145" s="32"/>
      <c r="P145" s="46"/>
      <c r="Q145" s="46"/>
      <c r="R145" s="29"/>
      <c r="S145" s="32"/>
      <c r="T145" s="46"/>
      <c r="U145" s="46"/>
      <c r="V145" s="29"/>
      <c r="W145" s="24"/>
    </row>
    <row r="146">
      <c r="B146" s="54"/>
      <c r="D146" s="28"/>
      <c r="E146" s="28"/>
      <c r="F146" s="29"/>
      <c r="G146" s="30"/>
      <c r="H146" s="45"/>
      <c r="I146" s="46"/>
      <c r="J146" s="29"/>
      <c r="K146" s="32"/>
      <c r="L146" s="46"/>
      <c r="M146" s="46"/>
      <c r="N146" s="29"/>
      <c r="O146" s="32"/>
      <c r="P146" s="46"/>
      <c r="Q146" s="46"/>
      <c r="R146" s="29"/>
      <c r="S146" s="32"/>
      <c r="T146" s="46"/>
      <c r="U146" s="46"/>
      <c r="V146" s="29"/>
      <c r="W146" s="24"/>
    </row>
    <row r="147">
      <c r="B147" s="54"/>
      <c r="D147" s="28"/>
      <c r="E147" s="28"/>
      <c r="F147" s="29"/>
      <c r="G147" s="30"/>
      <c r="H147" s="45"/>
      <c r="I147" s="46"/>
      <c r="J147" s="29"/>
      <c r="K147" s="32"/>
      <c r="L147" s="46"/>
      <c r="M147" s="46"/>
      <c r="N147" s="29"/>
      <c r="O147" s="32"/>
      <c r="P147" s="46"/>
      <c r="Q147" s="46"/>
      <c r="R147" s="29"/>
      <c r="S147" s="32"/>
      <c r="T147" s="46"/>
      <c r="U147" s="46"/>
      <c r="V147" s="29"/>
      <c r="W147" s="24"/>
    </row>
    <row r="148">
      <c r="B148" s="54"/>
      <c r="D148" s="28"/>
      <c r="E148" s="28"/>
      <c r="F148" s="29"/>
      <c r="G148" s="30"/>
      <c r="H148" s="45"/>
      <c r="I148" s="46"/>
      <c r="J148" s="29"/>
      <c r="K148" s="32"/>
      <c r="L148" s="46"/>
      <c r="M148" s="46"/>
      <c r="N148" s="29"/>
      <c r="O148" s="32"/>
      <c r="P148" s="46"/>
      <c r="Q148" s="46"/>
      <c r="R148" s="29"/>
      <c r="S148" s="32"/>
      <c r="T148" s="46"/>
      <c r="U148" s="46"/>
      <c r="V148" s="29"/>
      <c r="W148" s="24"/>
    </row>
    <row r="149">
      <c r="B149" s="54"/>
      <c r="D149" s="28"/>
      <c r="E149" s="28"/>
      <c r="F149" s="29"/>
      <c r="G149" s="30"/>
      <c r="H149" s="45"/>
      <c r="I149" s="46"/>
      <c r="J149" s="29"/>
      <c r="K149" s="32"/>
      <c r="L149" s="46"/>
      <c r="M149" s="46"/>
      <c r="N149" s="29"/>
      <c r="O149" s="32"/>
      <c r="P149" s="46"/>
      <c r="Q149" s="46"/>
      <c r="R149" s="29"/>
      <c r="S149" s="32"/>
      <c r="T149" s="46"/>
      <c r="U149" s="46"/>
      <c r="V149" s="29"/>
      <c r="W149" s="24"/>
    </row>
    <row r="150">
      <c r="B150" s="54"/>
      <c r="D150" s="28"/>
      <c r="E150" s="28"/>
      <c r="F150" s="29"/>
      <c r="G150" s="30"/>
      <c r="H150" s="45"/>
      <c r="I150" s="46"/>
      <c r="J150" s="29"/>
      <c r="K150" s="32"/>
      <c r="L150" s="46"/>
      <c r="M150" s="46"/>
      <c r="N150" s="29"/>
      <c r="O150" s="32"/>
      <c r="P150" s="46"/>
      <c r="Q150" s="46"/>
      <c r="R150" s="29"/>
      <c r="S150" s="32"/>
      <c r="T150" s="46"/>
      <c r="U150" s="46"/>
      <c r="V150" s="29"/>
      <c r="W150" s="24"/>
    </row>
    <row r="151">
      <c r="B151" s="54"/>
      <c r="D151" s="28"/>
      <c r="E151" s="28"/>
      <c r="F151" s="29"/>
      <c r="G151" s="30"/>
      <c r="H151" s="45"/>
      <c r="I151" s="46"/>
      <c r="J151" s="29"/>
      <c r="K151" s="32"/>
      <c r="L151" s="46"/>
      <c r="M151" s="46"/>
      <c r="N151" s="29"/>
      <c r="O151" s="32"/>
      <c r="P151" s="46"/>
      <c r="Q151" s="46"/>
      <c r="R151" s="29"/>
      <c r="S151" s="32"/>
      <c r="T151" s="46"/>
      <c r="U151" s="46"/>
      <c r="V151" s="29"/>
      <c r="W151" s="24"/>
    </row>
    <row r="152">
      <c r="B152" s="54"/>
      <c r="D152" s="28"/>
      <c r="E152" s="28"/>
      <c r="F152" s="29"/>
      <c r="G152" s="30"/>
      <c r="H152" s="45"/>
      <c r="I152" s="46"/>
      <c r="J152" s="29"/>
      <c r="K152" s="32"/>
      <c r="L152" s="46"/>
      <c r="M152" s="46"/>
      <c r="N152" s="29"/>
      <c r="O152" s="32"/>
      <c r="P152" s="46"/>
      <c r="Q152" s="46"/>
      <c r="R152" s="29"/>
      <c r="S152" s="32"/>
      <c r="T152" s="46"/>
      <c r="U152" s="46"/>
      <c r="V152" s="29"/>
      <c r="W152" s="24"/>
    </row>
    <row r="153">
      <c r="B153" s="54"/>
      <c r="D153" s="28"/>
      <c r="E153" s="28"/>
      <c r="F153" s="29"/>
      <c r="G153" s="30"/>
      <c r="H153" s="45"/>
      <c r="I153" s="46"/>
      <c r="J153" s="29"/>
      <c r="K153" s="32"/>
      <c r="L153" s="46"/>
      <c r="M153" s="46"/>
      <c r="N153" s="29"/>
      <c r="O153" s="32"/>
      <c r="P153" s="46"/>
      <c r="Q153" s="46"/>
      <c r="R153" s="29"/>
      <c r="S153" s="32"/>
      <c r="T153" s="46"/>
      <c r="U153" s="46"/>
      <c r="V153" s="29"/>
      <c r="W153" s="24"/>
    </row>
    <row r="154">
      <c r="B154" s="54"/>
      <c r="D154" s="28"/>
      <c r="E154" s="28"/>
      <c r="F154" s="29"/>
      <c r="G154" s="30"/>
      <c r="H154" s="45"/>
      <c r="I154" s="46"/>
      <c r="J154" s="29"/>
      <c r="K154" s="32"/>
      <c r="L154" s="46"/>
      <c r="M154" s="46"/>
      <c r="N154" s="29"/>
      <c r="O154" s="32"/>
      <c r="P154" s="46"/>
      <c r="Q154" s="46"/>
      <c r="R154" s="29"/>
      <c r="S154" s="32"/>
      <c r="T154" s="46"/>
      <c r="U154" s="46"/>
      <c r="V154" s="29"/>
      <c r="W154" s="24"/>
    </row>
    <row r="155">
      <c r="B155" s="54"/>
      <c r="D155" s="28"/>
      <c r="E155" s="28"/>
      <c r="F155" s="29"/>
      <c r="G155" s="30"/>
      <c r="H155" s="45"/>
      <c r="I155" s="46"/>
      <c r="J155" s="29"/>
      <c r="K155" s="32"/>
      <c r="L155" s="46"/>
      <c r="M155" s="46"/>
      <c r="N155" s="29"/>
      <c r="O155" s="32"/>
      <c r="P155" s="46"/>
      <c r="Q155" s="46"/>
      <c r="R155" s="29"/>
      <c r="S155" s="32"/>
      <c r="T155" s="46"/>
      <c r="U155" s="46"/>
      <c r="V155" s="29"/>
      <c r="W155" s="24"/>
    </row>
    <row r="156">
      <c r="B156" s="54"/>
      <c r="D156" s="28"/>
      <c r="E156" s="28"/>
      <c r="F156" s="29"/>
      <c r="G156" s="30"/>
      <c r="H156" s="45"/>
      <c r="I156" s="46"/>
      <c r="J156" s="29"/>
      <c r="K156" s="32"/>
      <c r="L156" s="46"/>
      <c r="M156" s="46"/>
      <c r="N156" s="29"/>
      <c r="O156" s="32"/>
      <c r="P156" s="46"/>
      <c r="Q156" s="46"/>
      <c r="R156" s="29"/>
      <c r="S156" s="32"/>
      <c r="T156" s="46"/>
      <c r="U156" s="46"/>
      <c r="V156" s="29"/>
      <c r="W156" s="24"/>
    </row>
    <row r="157">
      <c r="B157" s="54"/>
      <c r="D157" s="28"/>
      <c r="E157" s="28"/>
      <c r="F157" s="29"/>
      <c r="G157" s="30"/>
      <c r="H157" s="45"/>
      <c r="I157" s="46"/>
      <c r="J157" s="29"/>
      <c r="K157" s="32"/>
      <c r="L157" s="46"/>
      <c r="M157" s="46"/>
      <c r="N157" s="29"/>
      <c r="O157" s="32"/>
      <c r="P157" s="46"/>
      <c r="Q157" s="46"/>
      <c r="R157" s="29"/>
      <c r="S157" s="32"/>
      <c r="T157" s="46"/>
      <c r="U157" s="46"/>
      <c r="V157" s="29"/>
      <c r="W157" s="24"/>
    </row>
    <row r="158">
      <c r="B158" s="54"/>
      <c r="D158" s="28"/>
      <c r="E158" s="28"/>
      <c r="F158" s="29"/>
      <c r="G158" s="30"/>
      <c r="H158" s="45"/>
      <c r="I158" s="46"/>
      <c r="J158" s="29"/>
      <c r="K158" s="32"/>
      <c r="L158" s="46"/>
      <c r="M158" s="46"/>
      <c r="N158" s="29"/>
      <c r="O158" s="32"/>
      <c r="P158" s="46"/>
      <c r="Q158" s="46"/>
      <c r="R158" s="29"/>
      <c r="S158" s="32"/>
      <c r="T158" s="46"/>
      <c r="U158" s="46"/>
      <c r="V158" s="29"/>
      <c r="W158" s="24"/>
    </row>
    <row r="159">
      <c r="B159" s="54"/>
      <c r="D159" s="28"/>
      <c r="E159" s="28"/>
      <c r="F159" s="29"/>
      <c r="G159" s="30"/>
      <c r="H159" s="45"/>
      <c r="I159" s="46"/>
      <c r="J159" s="29"/>
      <c r="K159" s="32"/>
      <c r="L159" s="46"/>
      <c r="M159" s="46"/>
      <c r="N159" s="29"/>
      <c r="O159" s="32"/>
      <c r="P159" s="46"/>
      <c r="Q159" s="46"/>
      <c r="R159" s="29"/>
      <c r="S159" s="32"/>
      <c r="T159" s="46"/>
      <c r="U159" s="46"/>
      <c r="V159" s="29"/>
      <c r="W159" s="24"/>
    </row>
    <row r="160">
      <c r="B160" s="54"/>
      <c r="D160" s="28"/>
      <c r="E160" s="28"/>
      <c r="F160" s="29"/>
      <c r="G160" s="30"/>
      <c r="H160" s="45"/>
      <c r="I160" s="46"/>
      <c r="J160" s="29"/>
      <c r="K160" s="32"/>
      <c r="L160" s="46"/>
      <c r="M160" s="46"/>
      <c r="N160" s="29"/>
      <c r="O160" s="32"/>
      <c r="P160" s="46"/>
      <c r="Q160" s="46"/>
      <c r="R160" s="29"/>
      <c r="S160" s="32"/>
      <c r="T160" s="46"/>
      <c r="U160" s="46"/>
      <c r="V160" s="29"/>
      <c r="W160" s="24"/>
    </row>
    <row r="161">
      <c r="B161" s="54"/>
      <c r="D161" s="28"/>
      <c r="E161" s="28"/>
      <c r="F161" s="29"/>
      <c r="G161" s="30"/>
      <c r="H161" s="45"/>
      <c r="I161" s="46"/>
      <c r="J161" s="29"/>
      <c r="K161" s="32"/>
      <c r="L161" s="46"/>
      <c r="M161" s="46"/>
      <c r="N161" s="29"/>
      <c r="O161" s="32"/>
      <c r="P161" s="46"/>
      <c r="Q161" s="46"/>
      <c r="R161" s="29"/>
      <c r="S161" s="32"/>
      <c r="T161" s="46"/>
      <c r="U161" s="46"/>
      <c r="V161" s="29"/>
      <c r="W161" s="24"/>
    </row>
    <row r="162">
      <c r="B162" s="54"/>
      <c r="D162" s="28"/>
      <c r="E162" s="28"/>
      <c r="F162" s="29"/>
      <c r="G162" s="30"/>
      <c r="H162" s="45"/>
      <c r="I162" s="46"/>
      <c r="J162" s="29"/>
      <c r="K162" s="32"/>
      <c r="L162" s="46"/>
      <c r="M162" s="46"/>
      <c r="N162" s="29"/>
      <c r="O162" s="32"/>
      <c r="P162" s="46"/>
      <c r="Q162" s="46"/>
      <c r="R162" s="29"/>
      <c r="S162" s="32"/>
      <c r="T162" s="46"/>
      <c r="U162" s="46"/>
      <c r="V162" s="29"/>
      <c r="W162" s="24"/>
    </row>
    <row r="163">
      <c r="B163" s="54"/>
      <c r="D163" s="28"/>
      <c r="E163" s="28"/>
      <c r="F163" s="29"/>
      <c r="G163" s="30"/>
      <c r="H163" s="45"/>
      <c r="I163" s="46"/>
      <c r="J163" s="29"/>
      <c r="K163" s="32"/>
      <c r="L163" s="46"/>
      <c r="M163" s="46"/>
      <c r="N163" s="29"/>
      <c r="O163" s="32"/>
      <c r="P163" s="46"/>
      <c r="Q163" s="46"/>
      <c r="R163" s="29"/>
      <c r="S163" s="32"/>
      <c r="T163" s="46"/>
      <c r="U163" s="46"/>
      <c r="V163" s="29"/>
      <c r="W163" s="24"/>
    </row>
    <row r="164">
      <c r="B164" s="54"/>
      <c r="D164" s="28"/>
      <c r="E164" s="28"/>
      <c r="F164" s="29"/>
      <c r="G164" s="30"/>
      <c r="H164" s="45"/>
      <c r="I164" s="46"/>
      <c r="J164" s="29"/>
      <c r="K164" s="32"/>
      <c r="L164" s="46"/>
      <c r="M164" s="46"/>
      <c r="N164" s="29"/>
      <c r="O164" s="32"/>
      <c r="P164" s="46"/>
      <c r="Q164" s="46"/>
      <c r="R164" s="29"/>
      <c r="S164" s="32"/>
      <c r="T164" s="46"/>
      <c r="U164" s="46"/>
      <c r="V164" s="29"/>
      <c r="W164" s="24"/>
    </row>
    <row r="165">
      <c r="B165" s="54"/>
      <c r="D165" s="28"/>
      <c r="E165" s="28"/>
      <c r="F165" s="29"/>
      <c r="G165" s="30"/>
      <c r="H165" s="45"/>
      <c r="I165" s="46"/>
      <c r="J165" s="29"/>
      <c r="K165" s="32"/>
      <c r="L165" s="46"/>
      <c r="M165" s="46"/>
      <c r="N165" s="29"/>
      <c r="O165" s="32"/>
      <c r="P165" s="46"/>
      <c r="Q165" s="46"/>
      <c r="R165" s="29"/>
      <c r="S165" s="32"/>
      <c r="T165" s="46"/>
      <c r="U165" s="46"/>
      <c r="V165" s="29"/>
      <c r="W165" s="24"/>
    </row>
    <row r="166">
      <c r="B166" s="54"/>
      <c r="D166" s="28"/>
      <c r="E166" s="28"/>
      <c r="F166" s="29"/>
      <c r="G166" s="30"/>
      <c r="H166" s="45"/>
      <c r="I166" s="46"/>
      <c r="J166" s="29"/>
      <c r="K166" s="32"/>
      <c r="L166" s="46"/>
      <c r="M166" s="46"/>
      <c r="N166" s="29"/>
      <c r="O166" s="32"/>
      <c r="P166" s="46"/>
      <c r="Q166" s="46"/>
      <c r="R166" s="29"/>
      <c r="S166" s="32"/>
      <c r="T166" s="46"/>
      <c r="U166" s="46"/>
      <c r="V166" s="29"/>
      <c r="W166" s="24"/>
    </row>
    <row r="167">
      <c r="B167" s="54"/>
      <c r="D167" s="28"/>
      <c r="E167" s="28"/>
      <c r="F167" s="29"/>
      <c r="G167" s="30"/>
      <c r="H167" s="45"/>
      <c r="I167" s="46"/>
      <c r="J167" s="29"/>
      <c r="K167" s="32"/>
      <c r="L167" s="46"/>
      <c r="M167" s="46"/>
      <c r="N167" s="29"/>
      <c r="O167" s="32"/>
      <c r="P167" s="46"/>
      <c r="Q167" s="46"/>
      <c r="R167" s="29"/>
      <c r="S167" s="32"/>
      <c r="T167" s="46"/>
      <c r="U167" s="46"/>
      <c r="V167" s="29"/>
      <c r="W167" s="24"/>
    </row>
    <row r="168">
      <c r="B168" s="54"/>
      <c r="D168" s="28"/>
      <c r="E168" s="28"/>
      <c r="F168" s="29"/>
      <c r="G168" s="30"/>
      <c r="H168" s="45"/>
      <c r="I168" s="46"/>
      <c r="J168" s="29"/>
      <c r="K168" s="32"/>
      <c r="L168" s="46"/>
      <c r="M168" s="46"/>
      <c r="N168" s="29"/>
      <c r="O168" s="32"/>
      <c r="P168" s="46"/>
      <c r="Q168" s="46"/>
      <c r="R168" s="29"/>
      <c r="S168" s="32"/>
      <c r="T168" s="46"/>
      <c r="U168" s="46"/>
      <c r="V168" s="29"/>
      <c r="W168" s="24"/>
    </row>
    <row r="169">
      <c r="B169" s="54"/>
      <c r="D169" s="28"/>
      <c r="E169" s="28"/>
      <c r="F169" s="29"/>
      <c r="G169" s="30"/>
      <c r="H169" s="45"/>
      <c r="I169" s="46"/>
      <c r="J169" s="29"/>
      <c r="K169" s="32"/>
      <c r="L169" s="46"/>
      <c r="M169" s="46"/>
      <c r="N169" s="29"/>
      <c r="O169" s="32"/>
      <c r="P169" s="46"/>
      <c r="Q169" s="46"/>
      <c r="R169" s="29"/>
      <c r="S169" s="32"/>
      <c r="T169" s="46"/>
      <c r="U169" s="46"/>
      <c r="V169" s="29"/>
      <c r="W169" s="24"/>
    </row>
    <row r="170">
      <c r="B170" s="54"/>
      <c r="D170" s="28"/>
      <c r="E170" s="28"/>
      <c r="F170" s="29"/>
      <c r="G170" s="30"/>
      <c r="H170" s="45"/>
      <c r="I170" s="46"/>
      <c r="J170" s="29"/>
      <c r="K170" s="32"/>
      <c r="L170" s="46"/>
      <c r="M170" s="46"/>
      <c r="N170" s="29"/>
      <c r="O170" s="32"/>
      <c r="P170" s="46"/>
      <c r="Q170" s="46"/>
      <c r="R170" s="29"/>
      <c r="S170" s="32"/>
      <c r="T170" s="46"/>
      <c r="U170" s="46"/>
      <c r="V170" s="29"/>
      <c r="W170" s="24"/>
    </row>
    <row r="171">
      <c r="B171" s="54"/>
      <c r="D171" s="28"/>
      <c r="E171" s="28"/>
      <c r="F171" s="29"/>
      <c r="G171" s="30"/>
      <c r="H171" s="45"/>
      <c r="I171" s="46"/>
      <c r="J171" s="29"/>
      <c r="K171" s="32"/>
      <c r="L171" s="46"/>
      <c r="M171" s="46"/>
      <c r="N171" s="29"/>
      <c r="O171" s="32"/>
      <c r="P171" s="46"/>
      <c r="Q171" s="46"/>
      <c r="R171" s="29"/>
      <c r="S171" s="32"/>
      <c r="T171" s="46"/>
      <c r="U171" s="46"/>
      <c r="V171" s="29"/>
      <c r="W171" s="24"/>
    </row>
    <row r="172">
      <c r="B172" s="54"/>
      <c r="D172" s="28"/>
      <c r="E172" s="28"/>
      <c r="F172" s="29"/>
      <c r="G172" s="30"/>
      <c r="H172" s="45"/>
      <c r="I172" s="46"/>
      <c r="J172" s="29"/>
      <c r="K172" s="32"/>
      <c r="L172" s="46"/>
      <c r="M172" s="46"/>
      <c r="N172" s="29"/>
      <c r="O172" s="32"/>
      <c r="P172" s="46"/>
      <c r="Q172" s="46"/>
      <c r="R172" s="29"/>
      <c r="S172" s="32"/>
      <c r="T172" s="46"/>
      <c r="U172" s="46"/>
      <c r="V172" s="29"/>
      <c r="W172" s="24"/>
    </row>
    <row r="173">
      <c r="B173" s="54"/>
      <c r="D173" s="28"/>
      <c r="E173" s="28"/>
      <c r="F173" s="29"/>
      <c r="G173" s="30"/>
      <c r="H173" s="45"/>
      <c r="I173" s="46"/>
      <c r="J173" s="29"/>
      <c r="K173" s="32"/>
      <c r="L173" s="46"/>
      <c r="M173" s="46"/>
      <c r="N173" s="29"/>
      <c r="O173" s="32"/>
      <c r="P173" s="46"/>
      <c r="Q173" s="46"/>
      <c r="R173" s="29"/>
      <c r="S173" s="32"/>
      <c r="T173" s="46"/>
      <c r="U173" s="46"/>
      <c r="V173" s="29"/>
      <c r="W173" s="24"/>
    </row>
    <row r="174">
      <c r="B174" s="54"/>
      <c r="D174" s="28"/>
      <c r="E174" s="28"/>
      <c r="F174" s="29"/>
      <c r="G174" s="30"/>
      <c r="H174" s="45"/>
      <c r="I174" s="46"/>
      <c r="J174" s="29"/>
      <c r="K174" s="32"/>
      <c r="L174" s="46"/>
      <c r="M174" s="46"/>
      <c r="N174" s="29"/>
      <c r="O174" s="32"/>
      <c r="P174" s="46"/>
      <c r="Q174" s="46"/>
      <c r="R174" s="29"/>
      <c r="S174" s="32"/>
      <c r="T174" s="46"/>
      <c r="U174" s="46"/>
      <c r="V174" s="29"/>
      <c r="W174" s="24"/>
    </row>
    <row r="175">
      <c r="B175" s="54"/>
      <c r="D175" s="28"/>
      <c r="E175" s="28"/>
      <c r="F175" s="29"/>
      <c r="G175" s="30"/>
      <c r="H175" s="45"/>
      <c r="I175" s="46"/>
      <c r="J175" s="29"/>
      <c r="K175" s="32"/>
      <c r="L175" s="46"/>
      <c r="M175" s="46"/>
      <c r="N175" s="29"/>
      <c r="O175" s="32"/>
      <c r="P175" s="46"/>
      <c r="Q175" s="46"/>
      <c r="R175" s="29"/>
      <c r="S175" s="32"/>
      <c r="T175" s="46"/>
      <c r="U175" s="46"/>
      <c r="V175" s="29"/>
      <c r="W175" s="24"/>
    </row>
    <row r="176">
      <c r="B176" s="54"/>
      <c r="D176" s="28"/>
      <c r="E176" s="28"/>
      <c r="F176" s="29"/>
      <c r="G176" s="30"/>
      <c r="H176" s="45"/>
      <c r="I176" s="46"/>
      <c r="J176" s="29"/>
      <c r="K176" s="32"/>
      <c r="L176" s="46"/>
      <c r="M176" s="46"/>
      <c r="N176" s="29"/>
      <c r="O176" s="32"/>
      <c r="P176" s="46"/>
      <c r="Q176" s="46"/>
      <c r="R176" s="29"/>
      <c r="S176" s="32"/>
      <c r="T176" s="46"/>
      <c r="U176" s="46"/>
      <c r="V176" s="29"/>
      <c r="W176" s="24"/>
    </row>
    <row r="177">
      <c r="B177" s="54"/>
      <c r="D177" s="28"/>
      <c r="E177" s="28"/>
      <c r="F177" s="29"/>
      <c r="G177" s="30"/>
      <c r="H177" s="45"/>
      <c r="I177" s="46"/>
      <c r="J177" s="29"/>
      <c r="K177" s="32"/>
      <c r="L177" s="46"/>
      <c r="M177" s="46"/>
      <c r="N177" s="29"/>
      <c r="O177" s="32"/>
      <c r="P177" s="46"/>
      <c r="Q177" s="46"/>
      <c r="R177" s="29"/>
      <c r="S177" s="32"/>
      <c r="T177" s="46"/>
      <c r="U177" s="46"/>
      <c r="V177" s="29"/>
      <c r="W177" s="24"/>
    </row>
    <row r="178">
      <c r="B178" s="54"/>
      <c r="D178" s="28"/>
      <c r="E178" s="28"/>
      <c r="F178" s="29"/>
      <c r="G178" s="30"/>
      <c r="H178" s="45"/>
      <c r="I178" s="46"/>
      <c r="J178" s="29"/>
      <c r="K178" s="32"/>
      <c r="L178" s="46"/>
      <c r="M178" s="46"/>
      <c r="N178" s="29"/>
      <c r="O178" s="32"/>
      <c r="P178" s="46"/>
      <c r="Q178" s="46"/>
      <c r="R178" s="29"/>
      <c r="S178" s="32"/>
      <c r="T178" s="46"/>
      <c r="U178" s="46"/>
      <c r="V178" s="29"/>
      <c r="W178" s="24"/>
    </row>
    <row r="179">
      <c r="B179" s="54"/>
      <c r="D179" s="28"/>
      <c r="E179" s="28"/>
      <c r="F179" s="29"/>
      <c r="G179" s="30"/>
      <c r="H179" s="45"/>
      <c r="I179" s="46"/>
      <c r="J179" s="29"/>
      <c r="K179" s="32"/>
      <c r="L179" s="46"/>
      <c r="M179" s="46"/>
      <c r="N179" s="29"/>
      <c r="O179" s="32"/>
      <c r="P179" s="46"/>
      <c r="Q179" s="46"/>
      <c r="R179" s="29"/>
      <c r="S179" s="32"/>
      <c r="T179" s="46"/>
      <c r="U179" s="46"/>
      <c r="V179" s="29"/>
      <c r="W179" s="24"/>
    </row>
    <row r="180">
      <c r="B180" s="54"/>
      <c r="D180" s="28"/>
      <c r="E180" s="28"/>
      <c r="F180" s="29"/>
      <c r="G180" s="30"/>
      <c r="H180" s="45"/>
      <c r="I180" s="46"/>
      <c r="J180" s="29"/>
      <c r="K180" s="32"/>
      <c r="L180" s="46"/>
      <c r="M180" s="46"/>
      <c r="N180" s="29"/>
      <c r="O180" s="32"/>
      <c r="P180" s="46"/>
      <c r="Q180" s="46"/>
      <c r="R180" s="29"/>
      <c r="S180" s="32"/>
      <c r="T180" s="46"/>
      <c r="U180" s="46"/>
      <c r="V180" s="29"/>
      <c r="W180" s="24"/>
    </row>
    <row r="181">
      <c r="B181" s="54"/>
      <c r="D181" s="28"/>
      <c r="E181" s="28"/>
      <c r="F181" s="29"/>
      <c r="G181" s="30"/>
      <c r="H181" s="45"/>
      <c r="I181" s="46"/>
      <c r="J181" s="29"/>
      <c r="K181" s="32"/>
      <c r="L181" s="46"/>
      <c r="M181" s="46"/>
      <c r="N181" s="29"/>
      <c r="O181" s="32"/>
      <c r="P181" s="46"/>
      <c r="Q181" s="46"/>
      <c r="R181" s="29"/>
      <c r="S181" s="32"/>
      <c r="T181" s="46"/>
      <c r="U181" s="46"/>
      <c r="V181" s="29"/>
      <c r="W181" s="24"/>
    </row>
    <row r="182">
      <c r="B182" s="54"/>
      <c r="D182" s="28"/>
      <c r="E182" s="28"/>
      <c r="F182" s="29"/>
      <c r="G182" s="30"/>
      <c r="H182" s="45"/>
      <c r="I182" s="46"/>
      <c r="J182" s="29"/>
      <c r="K182" s="32"/>
      <c r="L182" s="46"/>
      <c r="M182" s="46"/>
      <c r="N182" s="29"/>
      <c r="O182" s="32"/>
      <c r="P182" s="46"/>
      <c r="Q182" s="46"/>
      <c r="R182" s="29"/>
      <c r="S182" s="32"/>
      <c r="T182" s="46"/>
      <c r="U182" s="46"/>
      <c r="V182" s="29"/>
      <c r="W182" s="24"/>
    </row>
    <row r="183">
      <c r="B183" s="54"/>
      <c r="D183" s="28"/>
      <c r="E183" s="28"/>
      <c r="F183" s="29"/>
      <c r="G183" s="30"/>
      <c r="H183" s="45"/>
      <c r="I183" s="46"/>
      <c r="J183" s="29"/>
      <c r="K183" s="32"/>
      <c r="L183" s="46"/>
      <c r="M183" s="46"/>
      <c r="N183" s="29"/>
      <c r="O183" s="32"/>
      <c r="P183" s="46"/>
      <c r="Q183" s="46"/>
      <c r="R183" s="29"/>
      <c r="S183" s="32"/>
      <c r="T183" s="46"/>
      <c r="U183" s="46"/>
      <c r="V183" s="29"/>
      <c r="W183" s="24"/>
    </row>
    <row r="184">
      <c r="B184" s="54"/>
      <c r="D184" s="28"/>
      <c r="E184" s="28"/>
      <c r="F184" s="29"/>
      <c r="G184" s="30"/>
      <c r="H184" s="45"/>
      <c r="I184" s="46"/>
      <c r="J184" s="29"/>
      <c r="K184" s="32"/>
      <c r="L184" s="46"/>
      <c r="M184" s="46"/>
      <c r="N184" s="29"/>
      <c r="O184" s="32"/>
      <c r="P184" s="46"/>
      <c r="Q184" s="46"/>
      <c r="R184" s="29"/>
      <c r="S184" s="32"/>
      <c r="T184" s="46"/>
      <c r="U184" s="46"/>
      <c r="V184" s="29"/>
      <c r="W184" s="24"/>
    </row>
    <row r="185">
      <c r="B185" s="54"/>
      <c r="D185" s="28"/>
      <c r="E185" s="28"/>
      <c r="F185" s="29"/>
      <c r="G185" s="30"/>
      <c r="H185" s="45"/>
      <c r="I185" s="46"/>
      <c r="J185" s="29"/>
      <c r="K185" s="32"/>
      <c r="L185" s="46"/>
      <c r="M185" s="46"/>
      <c r="N185" s="29"/>
      <c r="O185" s="32"/>
      <c r="P185" s="46"/>
      <c r="Q185" s="46"/>
      <c r="R185" s="29"/>
      <c r="S185" s="32"/>
      <c r="T185" s="46"/>
      <c r="U185" s="46"/>
      <c r="V185" s="29"/>
      <c r="W185" s="24"/>
    </row>
    <row r="186">
      <c r="B186" s="54"/>
      <c r="D186" s="28"/>
      <c r="E186" s="28"/>
      <c r="F186" s="29"/>
      <c r="G186" s="30"/>
      <c r="H186" s="45"/>
      <c r="I186" s="46"/>
      <c r="J186" s="29"/>
      <c r="K186" s="32"/>
      <c r="L186" s="46"/>
      <c r="M186" s="46"/>
      <c r="N186" s="29"/>
      <c r="O186" s="32"/>
      <c r="P186" s="46"/>
      <c r="Q186" s="46"/>
      <c r="R186" s="29"/>
      <c r="S186" s="32"/>
      <c r="T186" s="46"/>
      <c r="U186" s="46"/>
      <c r="V186" s="29"/>
      <c r="W186" s="24"/>
    </row>
    <row r="187">
      <c r="B187" s="54"/>
      <c r="D187" s="28"/>
      <c r="E187" s="28"/>
      <c r="F187" s="29"/>
      <c r="G187" s="30"/>
      <c r="H187" s="45"/>
      <c r="I187" s="46"/>
      <c r="J187" s="29"/>
      <c r="K187" s="32"/>
      <c r="L187" s="46"/>
      <c r="M187" s="46"/>
      <c r="N187" s="29"/>
      <c r="O187" s="32"/>
      <c r="P187" s="46"/>
      <c r="Q187" s="46"/>
      <c r="R187" s="29"/>
      <c r="S187" s="32"/>
      <c r="T187" s="46"/>
      <c r="U187" s="46"/>
      <c r="V187" s="29"/>
      <c r="W187" s="24"/>
    </row>
    <row r="188">
      <c r="B188" s="54"/>
      <c r="D188" s="28"/>
      <c r="E188" s="28"/>
      <c r="F188" s="29"/>
      <c r="G188" s="30"/>
      <c r="H188" s="45"/>
      <c r="I188" s="46"/>
      <c r="J188" s="29"/>
      <c r="K188" s="32"/>
      <c r="L188" s="46"/>
      <c r="M188" s="46"/>
      <c r="N188" s="29"/>
      <c r="O188" s="32"/>
      <c r="P188" s="46"/>
      <c r="Q188" s="46"/>
      <c r="R188" s="29"/>
      <c r="S188" s="32"/>
      <c r="T188" s="46"/>
      <c r="U188" s="46"/>
      <c r="V188" s="29"/>
      <c r="W188" s="24"/>
    </row>
    <row r="189">
      <c r="B189" s="54"/>
      <c r="D189" s="28"/>
      <c r="E189" s="28"/>
      <c r="F189" s="29"/>
      <c r="G189" s="30"/>
      <c r="H189" s="45"/>
      <c r="I189" s="46"/>
      <c r="J189" s="29"/>
      <c r="K189" s="32"/>
      <c r="L189" s="46"/>
      <c r="M189" s="46"/>
      <c r="N189" s="29"/>
      <c r="O189" s="32"/>
      <c r="P189" s="46"/>
      <c r="Q189" s="46"/>
      <c r="R189" s="29"/>
      <c r="S189" s="32"/>
      <c r="T189" s="46"/>
      <c r="U189" s="46"/>
      <c r="V189" s="29"/>
      <c r="W189" s="24"/>
    </row>
    <row r="190">
      <c r="B190" s="54"/>
      <c r="D190" s="28"/>
      <c r="E190" s="28"/>
      <c r="F190" s="29"/>
      <c r="G190" s="30"/>
      <c r="H190" s="45"/>
      <c r="I190" s="46"/>
      <c r="J190" s="29"/>
      <c r="K190" s="32"/>
      <c r="L190" s="46"/>
      <c r="M190" s="46"/>
      <c r="N190" s="29"/>
      <c r="O190" s="32"/>
      <c r="P190" s="46"/>
      <c r="Q190" s="46"/>
      <c r="R190" s="29"/>
      <c r="S190" s="32"/>
      <c r="T190" s="46"/>
      <c r="U190" s="46"/>
      <c r="V190" s="29"/>
      <c r="W190" s="24"/>
    </row>
    <row r="191">
      <c r="B191" s="54"/>
      <c r="D191" s="28"/>
      <c r="E191" s="28"/>
      <c r="F191" s="29"/>
      <c r="G191" s="30"/>
      <c r="H191" s="45"/>
      <c r="I191" s="46"/>
      <c r="J191" s="29"/>
      <c r="K191" s="32"/>
      <c r="L191" s="46"/>
      <c r="M191" s="46"/>
      <c r="N191" s="29"/>
      <c r="O191" s="32"/>
      <c r="P191" s="46"/>
      <c r="Q191" s="46"/>
      <c r="R191" s="29"/>
      <c r="S191" s="32"/>
      <c r="T191" s="46"/>
      <c r="U191" s="46"/>
      <c r="V191" s="29"/>
      <c r="W191" s="24"/>
    </row>
    <row r="192">
      <c r="B192" s="54"/>
      <c r="D192" s="28"/>
      <c r="E192" s="28"/>
      <c r="F192" s="29"/>
      <c r="G192" s="30"/>
      <c r="H192" s="45"/>
      <c r="I192" s="46"/>
      <c r="J192" s="29"/>
      <c r="K192" s="32"/>
      <c r="L192" s="46"/>
      <c r="M192" s="46"/>
      <c r="N192" s="29"/>
      <c r="O192" s="32"/>
      <c r="P192" s="46"/>
      <c r="Q192" s="46"/>
      <c r="R192" s="29"/>
      <c r="S192" s="32"/>
      <c r="T192" s="46"/>
      <c r="U192" s="46"/>
      <c r="V192" s="29"/>
      <c r="W192" s="24"/>
    </row>
    <row r="193">
      <c r="B193" s="54"/>
      <c r="D193" s="28"/>
      <c r="E193" s="28"/>
      <c r="F193" s="29"/>
      <c r="G193" s="30"/>
      <c r="H193" s="45"/>
      <c r="I193" s="46"/>
      <c r="J193" s="29"/>
      <c r="K193" s="32"/>
      <c r="L193" s="46"/>
      <c r="M193" s="46"/>
      <c r="N193" s="29"/>
      <c r="O193" s="32"/>
      <c r="P193" s="46"/>
      <c r="Q193" s="46"/>
      <c r="R193" s="29"/>
      <c r="S193" s="32"/>
      <c r="T193" s="46"/>
      <c r="U193" s="46"/>
      <c r="V193" s="29"/>
      <c r="W193" s="24"/>
    </row>
    <row r="194">
      <c r="B194" s="54"/>
      <c r="D194" s="28"/>
      <c r="E194" s="28"/>
      <c r="F194" s="29"/>
      <c r="G194" s="30"/>
      <c r="H194" s="45"/>
      <c r="I194" s="46"/>
      <c r="J194" s="29"/>
      <c r="K194" s="32"/>
      <c r="L194" s="46"/>
      <c r="M194" s="46"/>
      <c r="N194" s="29"/>
      <c r="O194" s="32"/>
      <c r="P194" s="46"/>
      <c r="Q194" s="46"/>
      <c r="R194" s="29"/>
      <c r="S194" s="32"/>
      <c r="T194" s="46"/>
      <c r="U194" s="46"/>
      <c r="V194" s="29"/>
      <c r="W194" s="24"/>
    </row>
    <row r="195">
      <c r="B195" s="54"/>
      <c r="D195" s="28"/>
      <c r="E195" s="28"/>
      <c r="F195" s="29"/>
      <c r="G195" s="30"/>
      <c r="H195" s="45"/>
      <c r="I195" s="46"/>
      <c r="J195" s="29"/>
      <c r="K195" s="32"/>
      <c r="L195" s="46"/>
      <c r="M195" s="46"/>
      <c r="N195" s="29"/>
      <c r="O195" s="32"/>
      <c r="P195" s="46"/>
      <c r="Q195" s="46"/>
      <c r="R195" s="29"/>
      <c r="S195" s="32"/>
      <c r="T195" s="46"/>
      <c r="U195" s="46"/>
      <c r="V195" s="29"/>
      <c r="W195" s="24"/>
    </row>
    <row r="196">
      <c r="B196" s="54"/>
      <c r="D196" s="28"/>
      <c r="E196" s="28"/>
      <c r="F196" s="29"/>
      <c r="G196" s="30"/>
      <c r="H196" s="45"/>
      <c r="I196" s="46"/>
      <c r="J196" s="29"/>
      <c r="K196" s="32"/>
      <c r="L196" s="46"/>
      <c r="M196" s="46"/>
      <c r="N196" s="29"/>
      <c r="O196" s="32"/>
      <c r="P196" s="46"/>
      <c r="Q196" s="46"/>
      <c r="R196" s="29"/>
      <c r="S196" s="32"/>
      <c r="T196" s="46"/>
      <c r="U196" s="46"/>
      <c r="V196" s="29"/>
      <c r="W196" s="24"/>
    </row>
    <row r="197">
      <c r="B197" s="54"/>
      <c r="D197" s="28"/>
      <c r="E197" s="28"/>
      <c r="F197" s="29"/>
      <c r="G197" s="30"/>
      <c r="H197" s="45"/>
      <c r="I197" s="46"/>
      <c r="J197" s="29"/>
      <c r="K197" s="32"/>
      <c r="L197" s="46"/>
      <c r="M197" s="46"/>
      <c r="N197" s="29"/>
      <c r="O197" s="32"/>
      <c r="P197" s="46"/>
      <c r="Q197" s="46"/>
      <c r="R197" s="29"/>
      <c r="S197" s="32"/>
      <c r="T197" s="46"/>
      <c r="U197" s="46"/>
      <c r="V197" s="29"/>
      <c r="W197" s="24"/>
    </row>
    <row r="198">
      <c r="B198" s="54"/>
      <c r="D198" s="28"/>
      <c r="E198" s="28"/>
      <c r="F198" s="29"/>
      <c r="G198" s="30"/>
      <c r="H198" s="45"/>
      <c r="I198" s="46"/>
      <c r="J198" s="29"/>
      <c r="K198" s="32"/>
      <c r="L198" s="46"/>
      <c r="M198" s="46"/>
      <c r="N198" s="29"/>
      <c r="O198" s="32"/>
      <c r="P198" s="46"/>
      <c r="Q198" s="46"/>
      <c r="R198" s="29"/>
      <c r="S198" s="32"/>
      <c r="T198" s="46"/>
      <c r="U198" s="46"/>
      <c r="V198" s="29"/>
      <c r="W198" s="24"/>
    </row>
    <row r="199">
      <c r="B199" s="54"/>
      <c r="D199" s="28"/>
      <c r="E199" s="28"/>
      <c r="F199" s="29"/>
      <c r="G199" s="30"/>
      <c r="H199" s="45"/>
      <c r="I199" s="46"/>
      <c r="J199" s="29"/>
      <c r="K199" s="32"/>
      <c r="L199" s="46"/>
      <c r="M199" s="46"/>
      <c r="N199" s="29"/>
      <c r="O199" s="32"/>
      <c r="P199" s="46"/>
      <c r="Q199" s="46"/>
      <c r="R199" s="29"/>
      <c r="S199" s="32"/>
      <c r="T199" s="46"/>
      <c r="U199" s="46"/>
      <c r="V199" s="29"/>
      <c r="W199" s="24"/>
    </row>
    <row r="200">
      <c r="B200" s="54"/>
      <c r="D200" s="28"/>
      <c r="E200" s="28"/>
      <c r="F200" s="29"/>
      <c r="G200" s="30"/>
      <c r="H200" s="45"/>
      <c r="I200" s="46"/>
      <c r="J200" s="29"/>
      <c r="K200" s="32"/>
      <c r="L200" s="46"/>
      <c r="M200" s="46"/>
      <c r="N200" s="29"/>
      <c r="O200" s="32"/>
      <c r="P200" s="46"/>
      <c r="Q200" s="46"/>
      <c r="R200" s="29"/>
      <c r="S200" s="32"/>
      <c r="T200" s="46"/>
      <c r="U200" s="46"/>
      <c r="V200" s="29"/>
      <c r="W200" s="24"/>
    </row>
    <row r="201">
      <c r="B201" s="54"/>
      <c r="D201" s="28"/>
      <c r="E201" s="28"/>
      <c r="F201" s="29"/>
      <c r="G201" s="30"/>
      <c r="H201" s="45"/>
      <c r="I201" s="46"/>
      <c r="J201" s="29"/>
      <c r="K201" s="32"/>
      <c r="L201" s="46"/>
      <c r="M201" s="46"/>
      <c r="N201" s="29"/>
      <c r="O201" s="32"/>
      <c r="P201" s="46"/>
      <c r="Q201" s="46"/>
      <c r="R201" s="29"/>
      <c r="S201" s="32"/>
      <c r="T201" s="46"/>
      <c r="U201" s="46"/>
      <c r="V201" s="29"/>
      <c r="W201" s="24"/>
    </row>
    <row r="202">
      <c r="B202" s="54"/>
      <c r="D202" s="28"/>
      <c r="E202" s="28"/>
      <c r="F202" s="29"/>
      <c r="G202" s="30"/>
      <c r="H202" s="45"/>
      <c r="I202" s="46"/>
      <c r="J202" s="29"/>
      <c r="K202" s="32"/>
      <c r="L202" s="46"/>
      <c r="M202" s="46"/>
      <c r="N202" s="29"/>
      <c r="O202" s="32"/>
      <c r="P202" s="46"/>
      <c r="Q202" s="46"/>
      <c r="R202" s="29"/>
      <c r="S202" s="32"/>
      <c r="T202" s="46"/>
      <c r="U202" s="46"/>
      <c r="V202" s="29"/>
      <c r="W202" s="24"/>
    </row>
    <row r="203">
      <c r="B203" s="54"/>
      <c r="D203" s="28"/>
      <c r="E203" s="28"/>
      <c r="F203" s="29"/>
      <c r="G203" s="30"/>
      <c r="H203" s="45"/>
      <c r="I203" s="46"/>
      <c r="J203" s="29"/>
      <c r="K203" s="32"/>
      <c r="L203" s="46"/>
      <c r="M203" s="46"/>
      <c r="N203" s="29"/>
      <c r="O203" s="32"/>
      <c r="P203" s="46"/>
      <c r="Q203" s="46"/>
      <c r="R203" s="29"/>
      <c r="S203" s="32"/>
      <c r="T203" s="46"/>
      <c r="U203" s="46"/>
      <c r="V203" s="29"/>
      <c r="W203" s="24"/>
    </row>
    <row r="204">
      <c r="B204" s="54"/>
      <c r="D204" s="28"/>
      <c r="E204" s="28"/>
      <c r="F204" s="29"/>
      <c r="G204" s="30"/>
      <c r="H204" s="45"/>
      <c r="I204" s="46"/>
      <c r="J204" s="29"/>
      <c r="K204" s="32"/>
      <c r="L204" s="46"/>
      <c r="M204" s="46"/>
      <c r="N204" s="29"/>
      <c r="O204" s="32"/>
      <c r="P204" s="46"/>
      <c r="Q204" s="46"/>
      <c r="R204" s="29"/>
      <c r="S204" s="32"/>
      <c r="T204" s="46"/>
      <c r="U204" s="46"/>
      <c r="V204" s="29"/>
      <c r="W204" s="24"/>
    </row>
    <row r="205">
      <c r="B205" s="54"/>
      <c r="D205" s="28"/>
      <c r="E205" s="28"/>
      <c r="F205" s="29"/>
      <c r="G205" s="30"/>
      <c r="H205" s="45"/>
      <c r="I205" s="46"/>
      <c r="J205" s="29"/>
      <c r="K205" s="32"/>
      <c r="L205" s="46"/>
      <c r="M205" s="46"/>
      <c r="N205" s="29"/>
      <c r="O205" s="32"/>
      <c r="P205" s="46"/>
      <c r="Q205" s="46"/>
      <c r="R205" s="29"/>
      <c r="S205" s="32"/>
      <c r="T205" s="46"/>
      <c r="U205" s="46"/>
      <c r="V205" s="29"/>
      <c r="W205" s="24"/>
    </row>
    <row r="206">
      <c r="B206" s="54"/>
      <c r="D206" s="28"/>
      <c r="E206" s="28"/>
      <c r="F206" s="29"/>
      <c r="G206" s="30"/>
      <c r="H206" s="45"/>
      <c r="I206" s="46"/>
      <c r="J206" s="29"/>
      <c r="K206" s="32"/>
      <c r="L206" s="46"/>
      <c r="M206" s="46"/>
      <c r="N206" s="29"/>
      <c r="O206" s="32"/>
      <c r="P206" s="46"/>
      <c r="Q206" s="46"/>
      <c r="R206" s="29"/>
      <c r="S206" s="32"/>
      <c r="T206" s="46"/>
      <c r="U206" s="46"/>
      <c r="V206" s="29"/>
      <c r="W206" s="24"/>
    </row>
    <row r="207">
      <c r="B207" s="54"/>
      <c r="D207" s="28"/>
      <c r="E207" s="28"/>
      <c r="F207" s="29"/>
      <c r="G207" s="30"/>
      <c r="H207" s="45"/>
      <c r="I207" s="46"/>
      <c r="J207" s="29"/>
      <c r="K207" s="32"/>
      <c r="L207" s="46"/>
      <c r="M207" s="46"/>
      <c r="N207" s="29"/>
      <c r="O207" s="32"/>
      <c r="P207" s="46"/>
      <c r="Q207" s="46"/>
      <c r="R207" s="29"/>
      <c r="S207" s="32"/>
      <c r="T207" s="46"/>
      <c r="U207" s="46"/>
      <c r="V207" s="29"/>
      <c r="W207" s="24"/>
    </row>
    <row r="208">
      <c r="B208" s="54"/>
      <c r="D208" s="28"/>
      <c r="E208" s="28"/>
      <c r="F208" s="29"/>
      <c r="G208" s="30"/>
      <c r="H208" s="45"/>
      <c r="I208" s="46"/>
      <c r="J208" s="29"/>
      <c r="K208" s="32"/>
      <c r="L208" s="46"/>
      <c r="M208" s="46"/>
      <c r="N208" s="29"/>
      <c r="O208" s="32"/>
      <c r="P208" s="46"/>
      <c r="Q208" s="46"/>
      <c r="R208" s="29"/>
      <c r="S208" s="32"/>
      <c r="T208" s="46"/>
      <c r="U208" s="46"/>
      <c r="V208" s="29"/>
      <c r="W208" s="24"/>
    </row>
    <row r="209">
      <c r="B209" s="54"/>
      <c r="D209" s="28"/>
      <c r="E209" s="28"/>
      <c r="F209" s="29"/>
      <c r="G209" s="30"/>
      <c r="H209" s="45"/>
      <c r="I209" s="46"/>
      <c r="J209" s="29"/>
      <c r="K209" s="32"/>
      <c r="L209" s="46"/>
      <c r="M209" s="46"/>
      <c r="N209" s="29"/>
      <c r="O209" s="32"/>
      <c r="P209" s="46"/>
      <c r="Q209" s="46"/>
      <c r="R209" s="29"/>
      <c r="S209" s="32"/>
      <c r="T209" s="46"/>
      <c r="U209" s="46"/>
      <c r="V209" s="29"/>
      <c r="W209" s="24"/>
    </row>
    <row r="210">
      <c r="B210" s="54"/>
      <c r="D210" s="28"/>
      <c r="E210" s="28"/>
      <c r="F210" s="29"/>
      <c r="G210" s="30"/>
      <c r="H210" s="45"/>
      <c r="I210" s="46"/>
      <c r="J210" s="29"/>
      <c r="K210" s="32"/>
      <c r="L210" s="46"/>
      <c r="M210" s="46"/>
      <c r="N210" s="29"/>
      <c r="O210" s="32"/>
      <c r="P210" s="46"/>
      <c r="Q210" s="46"/>
      <c r="R210" s="29"/>
      <c r="S210" s="32"/>
      <c r="T210" s="46"/>
      <c r="U210" s="46"/>
      <c r="V210" s="29"/>
      <c r="W210" s="24"/>
    </row>
    <row r="211">
      <c r="B211" s="54"/>
      <c r="D211" s="28"/>
      <c r="E211" s="28"/>
      <c r="F211" s="29"/>
      <c r="G211" s="30"/>
      <c r="H211" s="45"/>
      <c r="I211" s="46"/>
      <c r="J211" s="29"/>
      <c r="K211" s="32"/>
      <c r="L211" s="46"/>
      <c r="M211" s="46"/>
      <c r="N211" s="29"/>
      <c r="O211" s="32"/>
      <c r="P211" s="46"/>
      <c r="Q211" s="46"/>
      <c r="R211" s="29"/>
      <c r="S211" s="32"/>
      <c r="T211" s="46"/>
      <c r="U211" s="46"/>
      <c r="V211" s="29"/>
      <c r="W211" s="24"/>
    </row>
    <row r="212">
      <c r="B212" s="54"/>
      <c r="D212" s="28"/>
      <c r="E212" s="28"/>
      <c r="F212" s="29"/>
      <c r="G212" s="30"/>
      <c r="H212" s="45"/>
      <c r="I212" s="46"/>
      <c r="J212" s="29"/>
      <c r="K212" s="32"/>
      <c r="L212" s="46"/>
      <c r="M212" s="46"/>
      <c r="N212" s="29"/>
      <c r="O212" s="32"/>
      <c r="P212" s="46"/>
      <c r="Q212" s="46"/>
      <c r="R212" s="29"/>
      <c r="S212" s="32"/>
      <c r="T212" s="46"/>
      <c r="U212" s="46"/>
      <c r="V212" s="29"/>
      <c r="W212" s="24"/>
    </row>
    <row r="213">
      <c r="B213" s="54"/>
      <c r="D213" s="28"/>
      <c r="E213" s="28"/>
      <c r="F213" s="29"/>
      <c r="G213" s="30"/>
      <c r="H213" s="45"/>
      <c r="I213" s="46"/>
      <c r="J213" s="29"/>
      <c r="K213" s="32"/>
      <c r="L213" s="46"/>
      <c r="M213" s="46"/>
      <c r="N213" s="29"/>
      <c r="O213" s="32"/>
      <c r="P213" s="46"/>
      <c r="Q213" s="46"/>
      <c r="R213" s="29"/>
      <c r="S213" s="32"/>
      <c r="T213" s="46"/>
      <c r="U213" s="46"/>
      <c r="V213" s="29"/>
      <c r="W213" s="24"/>
    </row>
    <row r="214">
      <c r="B214" s="54"/>
      <c r="D214" s="28"/>
      <c r="E214" s="28"/>
      <c r="F214" s="29"/>
      <c r="G214" s="30"/>
      <c r="H214" s="45"/>
      <c r="I214" s="46"/>
      <c r="J214" s="29"/>
      <c r="K214" s="32"/>
      <c r="L214" s="46"/>
      <c r="M214" s="46"/>
      <c r="N214" s="29"/>
      <c r="O214" s="32"/>
      <c r="P214" s="46"/>
      <c r="Q214" s="46"/>
      <c r="R214" s="29"/>
      <c r="S214" s="32"/>
      <c r="T214" s="46"/>
      <c r="U214" s="46"/>
      <c r="V214" s="29"/>
      <c r="W214" s="24"/>
    </row>
    <row r="215">
      <c r="B215" s="54"/>
      <c r="D215" s="28"/>
      <c r="E215" s="28"/>
      <c r="F215" s="29"/>
      <c r="G215" s="30"/>
      <c r="H215" s="45"/>
      <c r="I215" s="46"/>
      <c r="J215" s="29"/>
      <c r="K215" s="32"/>
      <c r="L215" s="46"/>
      <c r="M215" s="46"/>
      <c r="N215" s="29"/>
      <c r="O215" s="32"/>
      <c r="P215" s="46"/>
      <c r="Q215" s="46"/>
      <c r="R215" s="29"/>
      <c r="S215" s="32"/>
      <c r="T215" s="46"/>
      <c r="U215" s="46"/>
      <c r="V215" s="29"/>
      <c r="W215" s="24"/>
    </row>
    <row r="216">
      <c r="B216" s="54"/>
      <c r="D216" s="28"/>
      <c r="E216" s="28"/>
      <c r="F216" s="29"/>
      <c r="G216" s="30"/>
      <c r="H216" s="45"/>
      <c r="I216" s="46"/>
      <c r="J216" s="29"/>
      <c r="K216" s="32"/>
      <c r="L216" s="46"/>
      <c r="M216" s="46"/>
      <c r="N216" s="29"/>
      <c r="O216" s="32"/>
      <c r="P216" s="46"/>
      <c r="Q216" s="46"/>
      <c r="R216" s="29"/>
      <c r="S216" s="32"/>
      <c r="T216" s="46"/>
      <c r="U216" s="46"/>
      <c r="V216" s="29"/>
      <c r="W216" s="24"/>
    </row>
    <row r="217">
      <c r="B217" s="54"/>
      <c r="D217" s="28"/>
      <c r="E217" s="28"/>
      <c r="F217" s="29"/>
      <c r="G217" s="30"/>
      <c r="H217" s="45"/>
      <c r="I217" s="46"/>
      <c r="J217" s="29"/>
      <c r="K217" s="32"/>
      <c r="L217" s="46"/>
      <c r="M217" s="46"/>
      <c r="N217" s="29"/>
      <c r="O217" s="32"/>
      <c r="P217" s="46"/>
      <c r="Q217" s="46"/>
      <c r="R217" s="29"/>
      <c r="S217" s="32"/>
      <c r="T217" s="46"/>
      <c r="U217" s="46"/>
      <c r="V217" s="29"/>
      <c r="W217" s="24"/>
    </row>
    <row r="218">
      <c r="B218" s="54"/>
      <c r="D218" s="28"/>
      <c r="E218" s="28"/>
      <c r="F218" s="29"/>
      <c r="G218" s="30"/>
      <c r="H218" s="45"/>
      <c r="I218" s="46"/>
      <c r="J218" s="29"/>
      <c r="K218" s="32"/>
      <c r="L218" s="46"/>
      <c r="M218" s="46"/>
      <c r="N218" s="29"/>
      <c r="O218" s="32"/>
      <c r="P218" s="46"/>
      <c r="Q218" s="46"/>
      <c r="R218" s="29"/>
      <c r="S218" s="32"/>
      <c r="T218" s="46"/>
      <c r="U218" s="46"/>
      <c r="V218" s="29"/>
      <c r="W218" s="24"/>
    </row>
    <row r="219">
      <c r="B219" s="54"/>
      <c r="D219" s="28"/>
      <c r="E219" s="28"/>
      <c r="F219" s="29"/>
      <c r="G219" s="30"/>
      <c r="H219" s="45"/>
      <c r="I219" s="46"/>
      <c r="J219" s="29"/>
      <c r="K219" s="32"/>
      <c r="L219" s="46"/>
      <c r="M219" s="46"/>
      <c r="N219" s="29"/>
      <c r="O219" s="32"/>
      <c r="P219" s="46"/>
      <c r="Q219" s="46"/>
      <c r="R219" s="29"/>
      <c r="S219" s="32"/>
      <c r="T219" s="46"/>
      <c r="U219" s="46"/>
      <c r="V219" s="29"/>
      <c r="W219" s="24"/>
    </row>
    <row r="220">
      <c r="B220" s="54"/>
      <c r="D220" s="28"/>
      <c r="E220" s="28"/>
      <c r="F220" s="29"/>
      <c r="G220" s="30"/>
      <c r="H220" s="45"/>
      <c r="I220" s="46"/>
      <c r="J220" s="29"/>
      <c r="K220" s="32"/>
      <c r="L220" s="46"/>
      <c r="M220" s="46"/>
      <c r="N220" s="29"/>
      <c r="O220" s="32"/>
      <c r="P220" s="46"/>
      <c r="Q220" s="46"/>
      <c r="R220" s="29"/>
      <c r="S220" s="32"/>
      <c r="T220" s="46"/>
      <c r="U220" s="46"/>
      <c r="V220" s="29"/>
      <c r="W220" s="24"/>
    </row>
    <row r="221">
      <c r="B221" s="54"/>
      <c r="D221" s="28"/>
      <c r="E221" s="28"/>
      <c r="F221" s="29"/>
      <c r="G221" s="30"/>
      <c r="H221" s="45"/>
      <c r="I221" s="46"/>
      <c r="J221" s="29"/>
      <c r="K221" s="32"/>
      <c r="L221" s="46"/>
      <c r="M221" s="46"/>
      <c r="N221" s="29"/>
      <c r="O221" s="32"/>
      <c r="P221" s="46"/>
      <c r="Q221" s="46"/>
      <c r="R221" s="29"/>
      <c r="S221" s="32"/>
      <c r="T221" s="46"/>
      <c r="U221" s="46"/>
      <c r="V221" s="29"/>
      <c r="W221" s="24"/>
    </row>
    <row r="222">
      <c r="B222" s="54"/>
      <c r="D222" s="28"/>
      <c r="E222" s="28"/>
      <c r="F222" s="29"/>
      <c r="G222" s="30"/>
      <c r="H222" s="45"/>
      <c r="I222" s="46"/>
      <c r="J222" s="29"/>
      <c r="K222" s="32"/>
      <c r="L222" s="46"/>
      <c r="M222" s="46"/>
      <c r="N222" s="29"/>
      <c r="O222" s="32"/>
      <c r="P222" s="46"/>
      <c r="Q222" s="46"/>
      <c r="R222" s="29"/>
      <c r="S222" s="32"/>
      <c r="T222" s="46"/>
      <c r="U222" s="46"/>
      <c r="V222" s="29"/>
      <c r="W222" s="24"/>
    </row>
    <row r="223">
      <c r="B223" s="54"/>
      <c r="D223" s="28"/>
      <c r="E223" s="28"/>
      <c r="F223" s="29"/>
      <c r="G223" s="30"/>
      <c r="H223" s="45"/>
      <c r="I223" s="46"/>
      <c r="J223" s="29"/>
      <c r="K223" s="32"/>
      <c r="L223" s="46"/>
      <c r="M223" s="46"/>
      <c r="N223" s="29"/>
      <c r="O223" s="32"/>
      <c r="P223" s="46"/>
      <c r="Q223" s="46"/>
      <c r="R223" s="29"/>
      <c r="S223" s="32"/>
      <c r="T223" s="46"/>
      <c r="U223" s="46"/>
      <c r="V223" s="29"/>
      <c r="W223" s="24"/>
    </row>
    <row r="224">
      <c r="B224" s="54"/>
      <c r="D224" s="28"/>
      <c r="E224" s="28"/>
      <c r="F224" s="29"/>
      <c r="G224" s="30"/>
      <c r="H224" s="45"/>
      <c r="I224" s="46"/>
      <c r="J224" s="29"/>
      <c r="K224" s="32"/>
      <c r="L224" s="46"/>
      <c r="M224" s="46"/>
      <c r="N224" s="29"/>
      <c r="O224" s="32"/>
      <c r="P224" s="46"/>
      <c r="Q224" s="46"/>
      <c r="R224" s="29"/>
      <c r="S224" s="32"/>
      <c r="T224" s="46"/>
      <c r="U224" s="46"/>
      <c r="V224" s="29"/>
      <c r="W224" s="24"/>
    </row>
    <row r="225">
      <c r="B225" s="54"/>
      <c r="D225" s="28"/>
      <c r="E225" s="28"/>
      <c r="F225" s="29"/>
      <c r="G225" s="30"/>
      <c r="H225" s="45"/>
      <c r="I225" s="46"/>
      <c r="J225" s="29"/>
      <c r="K225" s="32"/>
      <c r="L225" s="46"/>
      <c r="M225" s="46"/>
      <c r="N225" s="29"/>
      <c r="O225" s="32"/>
      <c r="P225" s="46"/>
      <c r="Q225" s="46"/>
      <c r="R225" s="29"/>
      <c r="S225" s="32"/>
      <c r="T225" s="46"/>
      <c r="U225" s="46"/>
      <c r="V225" s="29"/>
      <c r="W225" s="24"/>
    </row>
    <row r="226">
      <c r="B226" s="54"/>
      <c r="D226" s="28"/>
      <c r="E226" s="28"/>
      <c r="F226" s="29"/>
      <c r="G226" s="30"/>
      <c r="H226" s="45"/>
      <c r="I226" s="46"/>
      <c r="J226" s="29"/>
      <c r="K226" s="32"/>
      <c r="L226" s="46"/>
      <c r="M226" s="46"/>
      <c r="N226" s="29"/>
      <c r="O226" s="32"/>
      <c r="P226" s="46"/>
      <c r="Q226" s="46"/>
      <c r="R226" s="29"/>
      <c r="S226" s="32"/>
      <c r="T226" s="46"/>
      <c r="U226" s="46"/>
      <c r="V226" s="29"/>
      <c r="W226" s="24"/>
    </row>
    <row r="227">
      <c r="B227" s="54"/>
      <c r="D227" s="28"/>
      <c r="E227" s="28"/>
      <c r="F227" s="29"/>
      <c r="G227" s="30"/>
      <c r="H227" s="45"/>
      <c r="I227" s="46"/>
      <c r="J227" s="29"/>
      <c r="K227" s="32"/>
      <c r="L227" s="46"/>
      <c r="M227" s="46"/>
      <c r="N227" s="29"/>
      <c r="O227" s="32"/>
      <c r="P227" s="46"/>
      <c r="Q227" s="46"/>
      <c r="R227" s="29"/>
      <c r="S227" s="32"/>
      <c r="T227" s="46"/>
      <c r="U227" s="46"/>
      <c r="V227" s="29"/>
      <c r="W227" s="24"/>
    </row>
    <row r="228">
      <c r="B228" s="54"/>
      <c r="D228" s="28"/>
      <c r="E228" s="28"/>
      <c r="F228" s="29"/>
      <c r="G228" s="30"/>
      <c r="H228" s="45"/>
      <c r="I228" s="46"/>
      <c r="J228" s="29"/>
      <c r="K228" s="32"/>
      <c r="L228" s="46"/>
      <c r="M228" s="46"/>
      <c r="N228" s="29"/>
      <c r="O228" s="32"/>
      <c r="P228" s="46"/>
      <c r="Q228" s="46"/>
      <c r="R228" s="29"/>
      <c r="S228" s="32"/>
      <c r="T228" s="46"/>
      <c r="U228" s="46"/>
      <c r="V228" s="29"/>
      <c r="W228" s="24"/>
    </row>
    <row r="229">
      <c r="B229" s="54"/>
      <c r="D229" s="28"/>
      <c r="E229" s="28"/>
      <c r="F229" s="29"/>
      <c r="G229" s="30"/>
      <c r="H229" s="45"/>
      <c r="I229" s="46"/>
      <c r="J229" s="29"/>
      <c r="K229" s="32"/>
      <c r="L229" s="46"/>
      <c r="M229" s="46"/>
      <c r="N229" s="29"/>
      <c r="O229" s="32"/>
      <c r="P229" s="46"/>
      <c r="Q229" s="46"/>
      <c r="R229" s="29"/>
      <c r="S229" s="32"/>
      <c r="T229" s="46"/>
      <c r="U229" s="46"/>
      <c r="V229" s="29"/>
      <c r="W229" s="24"/>
    </row>
    <row r="230">
      <c r="B230" s="54"/>
      <c r="D230" s="28"/>
      <c r="E230" s="28"/>
      <c r="F230" s="29"/>
      <c r="G230" s="30"/>
      <c r="H230" s="45"/>
      <c r="I230" s="46"/>
      <c r="J230" s="29"/>
      <c r="K230" s="32"/>
      <c r="L230" s="46"/>
      <c r="M230" s="46"/>
      <c r="N230" s="29"/>
      <c r="O230" s="32"/>
      <c r="P230" s="46"/>
      <c r="Q230" s="46"/>
      <c r="R230" s="29"/>
      <c r="S230" s="32"/>
      <c r="T230" s="46"/>
      <c r="U230" s="46"/>
      <c r="V230" s="29"/>
      <c r="W230" s="24"/>
    </row>
    <row r="231">
      <c r="B231" s="54"/>
      <c r="D231" s="28"/>
      <c r="E231" s="28"/>
      <c r="F231" s="29"/>
      <c r="G231" s="30"/>
      <c r="H231" s="45"/>
      <c r="I231" s="46"/>
      <c r="J231" s="29"/>
      <c r="K231" s="32"/>
      <c r="L231" s="46"/>
      <c r="M231" s="46"/>
      <c r="N231" s="29"/>
      <c r="O231" s="32"/>
      <c r="P231" s="46"/>
      <c r="Q231" s="46"/>
      <c r="R231" s="29"/>
      <c r="S231" s="32"/>
      <c r="T231" s="46"/>
      <c r="U231" s="46"/>
      <c r="V231" s="29"/>
      <c r="W231" s="24"/>
    </row>
    <row r="232">
      <c r="B232" s="54"/>
      <c r="D232" s="28"/>
      <c r="E232" s="28"/>
      <c r="F232" s="29"/>
      <c r="G232" s="30"/>
      <c r="H232" s="45"/>
      <c r="I232" s="46"/>
      <c r="J232" s="29"/>
      <c r="K232" s="32"/>
      <c r="L232" s="46"/>
      <c r="M232" s="46"/>
      <c r="N232" s="29"/>
      <c r="O232" s="32"/>
      <c r="P232" s="46"/>
      <c r="Q232" s="46"/>
      <c r="R232" s="29"/>
      <c r="S232" s="32"/>
      <c r="T232" s="46"/>
      <c r="U232" s="46"/>
      <c r="V232" s="29"/>
      <c r="W232" s="24"/>
    </row>
    <row r="233">
      <c r="B233" s="54"/>
      <c r="D233" s="28"/>
      <c r="E233" s="28"/>
      <c r="F233" s="29"/>
      <c r="G233" s="30"/>
      <c r="H233" s="45"/>
      <c r="I233" s="46"/>
      <c r="J233" s="29"/>
      <c r="K233" s="32"/>
      <c r="L233" s="46"/>
      <c r="M233" s="46"/>
      <c r="N233" s="29"/>
      <c r="O233" s="32"/>
      <c r="P233" s="46"/>
      <c r="Q233" s="46"/>
      <c r="R233" s="29"/>
      <c r="S233" s="32"/>
      <c r="T233" s="46"/>
      <c r="U233" s="46"/>
      <c r="V233" s="29"/>
      <c r="W233" s="24"/>
    </row>
    <row r="234">
      <c r="B234" s="54"/>
      <c r="D234" s="28"/>
      <c r="E234" s="28"/>
      <c r="F234" s="29"/>
      <c r="G234" s="30"/>
      <c r="H234" s="45"/>
      <c r="I234" s="46"/>
      <c r="J234" s="29"/>
      <c r="K234" s="32"/>
      <c r="L234" s="46"/>
      <c r="M234" s="46"/>
      <c r="N234" s="29"/>
      <c r="O234" s="32"/>
      <c r="P234" s="46"/>
      <c r="Q234" s="46"/>
      <c r="R234" s="29"/>
      <c r="S234" s="32"/>
      <c r="T234" s="46"/>
      <c r="U234" s="46"/>
      <c r="V234" s="29"/>
      <c r="W234" s="24"/>
    </row>
    <row r="235">
      <c r="B235" s="54"/>
      <c r="D235" s="28"/>
      <c r="E235" s="28"/>
      <c r="F235" s="29"/>
      <c r="G235" s="30"/>
      <c r="H235" s="45"/>
      <c r="I235" s="46"/>
      <c r="J235" s="29"/>
      <c r="K235" s="32"/>
      <c r="L235" s="46"/>
      <c r="M235" s="46"/>
      <c r="N235" s="29"/>
      <c r="O235" s="32"/>
      <c r="P235" s="46"/>
      <c r="Q235" s="46"/>
      <c r="R235" s="29"/>
      <c r="S235" s="32"/>
      <c r="T235" s="46"/>
      <c r="U235" s="46"/>
      <c r="V235" s="29"/>
      <c r="W235" s="24"/>
    </row>
    <row r="236">
      <c r="B236" s="54"/>
      <c r="D236" s="28"/>
      <c r="E236" s="28"/>
      <c r="F236" s="29"/>
      <c r="G236" s="30"/>
      <c r="H236" s="45"/>
      <c r="I236" s="46"/>
      <c r="J236" s="29"/>
      <c r="K236" s="32"/>
      <c r="L236" s="46"/>
      <c r="M236" s="46"/>
      <c r="N236" s="29"/>
      <c r="O236" s="32"/>
      <c r="P236" s="46"/>
      <c r="Q236" s="46"/>
      <c r="R236" s="29"/>
      <c r="S236" s="32"/>
      <c r="T236" s="46"/>
      <c r="U236" s="46"/>
      <c r="V236" s="29"/>
      <c r="W236" s="24"/>
    </row>
    <row r="237">
      <c r="B237" s="54"/>
      <c r="D237" s="28"/>
      <c r="E237" s="28"/>
      <c r="F237" s="29"/>
      <c r="G237" s="30"/>
      <c r="H237" s="45"/>
      <c r="I237" s="46"/>
      <c r="J237" s="29"/>
      <c r="K237" s="32"/>
      <c r="L237" s="46"/>
      <c r="M237" s="46"/>
      <c r="N237" s="29"/>
      <c r="O237" s="32"/>
      <c r="P237" s="46"/>
      <c r="Q237" s="46"/>
      <c r="R237" s="29"/>
      <c r="S237" s="32"/>
      <c r="T237" s="46"/>
      <c r="U237" s="46"/>
      <c r="V237" s="29"/>
      <c r="W237" s="24"/>
    </row>
    <row r="238">
      <c r="B238" s="54"/>
      <c r="D238" s="28"/>
      <c r="E238" s="28"/>
      <c r="F238" s="29"/>
      <c r="G238" s="30"/>
      <c r="H238" s="45"/>
      <c r="I238" s="46"/>
      <c r="J238" s="29"/>
      <c r="K238" s="32"/>
      <c r="L238" s="46"/>
      <c r="M238" s="46"/>
      <c r="N238" s="29"/>
      <c r="O238" s="32"/>
      <c r="P238" s="46"/>
      <c r="Q238" s="46"/>
      <c r="R238" s="29"/>
      <c r="S238" s="32"/>
      <c r="T238" s="46"/>
      <c r="U238" s="46"/>
      <c r="V238" s="29"/>
      <c r="W238" s="24"/>
    </row>
    <row r="239">
      <c r="B239" s="54"/>
      <c r="D239" s="28"/>
      <c r="E239" s="28"/>
      <c r="F239" s="29"/>
      <c r="G239" s="30"/>
      <c r="H239" s="45"/>
      <c r="I239" s="46"/>
      <c r="J239" s="29"/>
      <c r="K239" s="32"/>
      <c r="L239" s="46"/>
      <c r="M239" s="46"/>
      <c r="N239" s="29"/>
      <c r="O239" s="32"/>
      <c r="P239" s="46"/>
      <c r="Q239" s="46"/>
      <c r="R239" s="29"/>
      <c r="S239" s="32"/>
      <c r="T239" s="46"/>
      <c r="U239" s="46"/>
      <c r="V239" s="29"/>
      <c r="W239" s="24"/>
    </row>
    <row r="240">
      <c r="B240" s="54"/>
      <c r="D240" s="28"/>
      <c r="E240" s="28"/>
      <c r="F240" s="29"/>
      <c r="G240" s="30"/>
      <c r="H240" s="45"/>
      <c r="I240" s="46"/>
      <c r="J240" s="29"/>
      <c r="K240" s="32"/>
      <c r="L240" s="46"/>
      <c r="M240" s="46"/>
      <c r="N240" s="29"/>
      <c r="O240" s="32"/>
      <c r="P240" s="46"/>
      <c r="Q240" s="46"/>
      <c r="R240" s="29"/>
      <c r="S240" s="32"/>
      <c r="T240" s="46"/>
      <c r="U240" s="46"/>
      <c r="V240" s="29"/>
      <c r="W240" s="24"/>
    </row>
    <row r="241">
      <c r="B241" s="54"/>
      <c r="D241" s="28"/>
      <c r="E241" s="28"/>
      <c r="F241" s="29"/>
      <c r="G241" s="30"/>
      <c r="H241" s="45"/>
      <c r="I241" s="46"/>
      <c r="J241" s="29"/>
      <c r="K241" s="32"/>
      <c r="L241" s="46"/>
      <c r="M241" s="46"/>
      <c r="N241" s="29"/>
      <c r="O241" s="32"/>
      <c r="P241" s="46"/>
      <c r="Q241" s="46"/>
      <c r="R241" s="29"/>
      <c r="S241" s="32"/>
      <c r="T241" s="46"/>
      <c r="U241" s="46"/>
      <c r="V241" s="29"/>
      <c r="W241" s="24"/>
    </row>
    <row r="242">
      <c r="B242" s="54"/>
      <c r="D242" s="28"/>
      <c r="E242" s="28"/>
      <c r="F242" s="29"/>
      <c r="G242" s="30"/>
      <c r="H242" s="45"/>
      <c r="I242" s="46"/>
      <c r="J242" s="29"/>
      <c r="K242" s="32"/>
      <c r="L242" s="46"/>
      <c r="M242" s="46"/>
      <c r="N242" s="29"/>
      <c r="O242" s="32"/>
      <c r="P242" s="46"/>
      <c r="Q242" s="46"/>
      <c r="R242" s="29"/>
      <c r="S242" s="32"/>
      <c r="T242" s="46"/>
      <c r="U242" s="46"/>
      <c r="V242" s="29"/>
      <c r="W242" s="24"/>
    </row>
    <row r="243">
      <c r="B243" s="54"/>
      <c r="D243" s="28"/>
      <c r="E243" s="28"/>
      <c r="F243" s="29"/>
      <c r="G243" s="30"/>
      <c r="H243" s="45"/>
      <c r="I243" s="46"/>
      <c r="J243" s="29"/>
      <c r="K243" s="32"/>
      <c r="L243" s="46"/>
      <c r="M243" s="46"/>
      <c r="N243" s="29"/>
      <c r="O243" s="32"/>
      <c r="P243" s="46"/>
      <c r="Q243" s="46"/>
      <c r="R243" s="29"/>
      <c r="S243" s="32"/>
      <c r="T243" s="46"/>
      <c r="U243" s="46"/>
      <c r="V243" s="29"/>
      <c r="W243" s="24"/>
    </row>
    <row r="244">
      <c r="B244" s="54"/>
      <c r="D244" s="28"/>
      <c r="E244" s="28"/>
      <c r="F244" s="29"/>
      <c r="G244" s="30"/>
      <c r="H244" s="45"/>
      <c r="I244" s="46"/>
      <c r="J244" s="29"/>
      <c r="K244" s="32"/>
      <c r="L244" s="46"/>
      <c r="M244" s="46"/>
      <c r="N244" s="29"/>
      <c r="O244" s="32"/>
      <c r="P244" s="46"/>
      <c r="Q244" s="46"/>
      <c r="R244" s="29"/>
      <c r="S244" s="32"/>
      <c r="T244" s="46"/>
      <c r="U244" s="46"/>
      <c r="V244" s="29"/>
      <c r="W244" s="24"/>
    </row>
    <row r="245">
      <c r="B245" s="54"/>
      <c r="D245" s="28"/>
      <c r="E245" s="28"/>
      <c r="F245" s="29"/>
      <c r="G245" s="30"/>
      <c r="H245" s="45"/>
      <c r="I245" s="46"/>
      <c r="J245" s="29"/>
      <c r="K245" s="32"/>
      <c r="L245" s="46"/>
      <c r="M245" s="46"/>
      <c r="N245" s="29"/>
      <c r="O245" s="32"/>
      <c r="P245" s="46"/>
      <c r="Q245" s="46"/>
      <c r="R245" s="29"/>
      <c r="S245" s="32"/>
      <c r="T245" s="46"/>
      <c r="U245" s="46"/>
      <c r="V245" s="29"/>
      <c r="W245" s="24"/>
    </row>
    <row r="246">
      <c r="B246" s="54"/>
      <c r="D246" s="28"/>
      <c r="E246" s="28"/>
      <c r="F246" s="29"/>
      <c r="G246" s="30"/>
      <c r="H246" s="45"/>
      <c r="I246" s="46"/>
      <c r="J246" s="29"/>
      <c r="K246" s="32"/>
      <c r="L246" s="46"/>
      <c r="M246" s="46"/>
      <c r="N246" s="29"/>
      <c r="O246" s="32"/>
      <c r="P246" s="46"/>
      <c r="Q246" s="46"/>
      <c r="R246" s="29"/>
      <c r="S246" s="32"/>
      <c r="T246" s="46"/>
      <c r="U246" s="46"/>
      <c r="V246" s="29"/>
      <c r="W246" s="24"/>
    </row>
    <row r="247">
      <c r="B247" s="54"/>
      <c r="D247" s="28"/>
      <c r="E247" s="28"/>
      <c r="F247" s="29"/>
      <c r="G247" s="30"/>
      <c r="H247" s="45"/>
      <c r="I247" s="46"/>
      <c r="J247" s="29"/>
      <c r="K247" s="32"/>
      <c r="L247" s="46"/>
      <c r="M247" s="46"/>
      <c r="N247" s="29"/>
      <c r="O247" s="32"/>
      <c r="P247" s="46"/>
      <c r="Q247" s="46"/>
      <c r="R247" s="29"/>
      <c r="S247" s="32"/>
      <c r="T247" s="46"/>
      <c r="U247" s="46"/>
      <c r="V247" s="29"/>
      <c r="W247" s="24"/>
    </row>
    <row r="248">
      <c r="B248" s="54"/>
      <c r="D248" s="28"/>
      <c r="E248" s="28"/>
      <c r="F248" s="29"/>
      <c r="G248" s="30"/>
      <c r="H248" s="45"/>
      <c r="I248" s="46"/>
      <c r="J248" s="29"/>
      <c r="K248" s="32"/>
      <c r="L248" s="46"/>
      <c r="M248" s="46"/>
      <c r="N248" s="29"/>
      <c r="O248" s="32"/>
      <c r="P248" s="46"/>
      <c r="Q248" s="46"/>
      <c r="R248" s="29"/>
      <c r="S248" s="32"/>
      <c r="T248" s="46"/>
      <c r="U248" s="46"/>
      <c r="V248" s="29"/>
      <c r="W248" s="24"/>
    </row>
    <row r="249">
      <c r="B249" s="54"/>
      <c r="D249" s="28"/>
      <c r="E249" s="28"/>
      <c r="F249" s="29"/>
      <c r="G249" s="30"/>
      <c r="H249" s="45"/>
      <c r="I249" s="46"/>
      <c r="J249" s="29"/>
      <c r="K249" s="32"/>
      <c r="L249" s="46"/>
      <c r="M249" s="46"/>
      <c r="N249" s="29"/>
      <c r="O249" s="32"/>
      <c r="P249" s="46"/>
      <c r="Q249" s="46"/>
      <c r="R249" s="29"/>
      <c r="S249" s="32"/>
      <c r="T249" s="46"/>
      <c r="U249" s="46"/>
      <c r="V249" s="29"/>
      <c r="W249" s="24"/>
    </row>
    <row r="250">
      <c r="B250" s="54"/>
      <c r="D250" s="28"/>
      <c r="E250" s="28"/>
      <c r="F250" s="29"/>
      <c r="G250" s="30"/>
      <c r="H250" s="45"/>
      <c r="I250" s="46"/>
      <c r="J250" s="29"/>
      <c r="K250" s="32"/>
      <c r="L250" s="46"/>
      <c r="M250" s="46"/>
      <c r="N250" s="29"/>
      <c r="O250" s="32"/>
      <c r="P250" s="46"/>
      <c r="Q250" s="46"/>
      <c r="R250" s="29"/>
      <c r="S250" s="32"/>
      <c r="T250" s="46"/>
      <c r="U250" s="46"/>
      <c r="V250" s="29"/>
      <c r="W250" s="24"/>
    </row>
    <row r="251">
      <c r="B251" s="54"/>
      <c r="D251" s="28"/>
      <c r="E251" s="28"/>
      <c r="F251" s="29"/>
      <c r="G251" s="30"/>
      <c r="H251" s="45"/>
      <c r="I251" s="46"/>
      <c r="J251" s="29"/>
      <c r="K251" s="32"/>
      <c r="L251" s="46"/>
      <c r="M251" s="46"/>
      <c r="N251" s="29"/>
      <c r="O251" s="32"/>
      <c r="P251" s="46"/>
      <c r="Q251" s="46"/>
      <c r="R251" s="29"/>
      <c r="S251" s="32"/>
      <c r="T251" s="46"/>
      <c r="U251" s="46"/>
      <c r="V251" s="29"/>
      <c r="W251" s="24"/>
    </row>
    <row r="252">
      <c r="B252" s="54"/>
      <c r="D252" s="28"/>
      <c r="E252" s="28"/>
      <c r="F252" s="29"/>
      <c r="G252" s="30"/>
      <c r="H252" s="45"/>
      <c r="I252" s="46"/>
      <c r="J252" s="29"/>
      <c r="K252" s="32"/>
      <c r="L252" s="46"/>
      <c r="M252" s="46"/>
      <c r="N252" s="29"/>
      <c r="O252" s="32"/>
      <c r="P252" s="46"/>
      <c r="Q252" s="46"/>
      <c r="R252" s="29"/>
      <c r="S252" s="32"/>
      <c r="T252" s="46"/>
      <c r="U252" s="46"/>
      <c r="V252" s="29"/>
      <c r="W252" s="24"/>
    </row>
    <row r="253">
      <c r="B253" s="54"/>
      <c r="D253" s="28"/>
      <c r="E253" s="28"/>
      <c r="F253" s="29"/>
      <c r="G253" s="30"/>
      <c r="H253" s="45"/>
      <c r="I253" s="46"/>
      <c r="J253" s="29"/>
      <c r="K253" s="32"/>
      <c r="L253" s="46"/>
      <c r="M253" s="46"/>
      <c r="N253" s="29"/>
      <c r="O253" s="32"/>
      <c r="P253" s="46"/>
      <c r="Q253" s="46"/>
      <c r="R253" s="29"/>
      <c r="S253" s="32"/>
      <c r="T253" s="46"/>
      <c r="U253" s="46"/>
      <c r="V253" s="29"/>
      <c r="W253" s="24"/>
    </row>
    <row r="254">
      <c r="B254" s="54"/>
      <c r="D254" s="28"/>
      <c r="E254" s="28"/>
      <c r="F254" s="29"/>
      <c r="G254" s="30"/>
      <c r="H254" s="45"/>
      <c r="I254" s="46"/>
      <c r="J254" s="29"/>
      <c r="K254" s="32"/>
      <c r="L254" s="46"/>
      <c r="M254" s="46"/>
      <c r="N254" s="29"/>
      <c r="O254" s="32"/>
      <c r="P254" s="46"/>
      <c r="Q254" s="46"/>
      <c r="R254" s="29"/>
      <c r="S254" s="32"/>
      <c r="T254" s="46"/>
      <c r="U254" s="46"/>
      <c r="V254" s="29"/>
      <c r="W254" s="24"/>
    </row>
    <row r="255">
      <c r="B255" s="54"/>
      <c r="D255" s="28"/>
      <c r="E255" s="28"/>
      <c r="F255" s="29"/>
      <c r="G255" s="30"/>
      <c r="H255" s="45"/>
      <c r="I255" s="46"/>
      <c r="J255" s="29"/>
      <c r="K255" s="32"/>
      <c r="L255" s="46"/>
      <c r="M255" s="46"/>
      <c r="N255" s="29"/>
      <c r="O255" s="32"/>
      <c r="P255" s="46"/>
      <c r="Q255" s="46"/>
      <c r="R255" s="29"/>
      <c r="S255" s="32"/>
      <c r="T255" s="46"/>
      <c r="U255" s="46"/>
      <c r="V255" s="29"/>
      <c r="W255" s="24"/>
    </row>
    <row r="256">
      <c r="B256" s="54"/>
      <c r="D256" s="28"/>
      <c r="E256" s="28"/>
      <c r="F256" s="29"/>
      <c r="G256" s="30"/>
      <c r="H256" s="45"/>
      <c r="I256" s="46"/>
      <c r="J256" s="29"/>
      <c r="K256" s="32"/>
      <c r="L256" s="46"/>
      <c r="M256" s="46"/>
      <c r="N256" s="29"/>
      <c r="O256" s="32"/>
      <c r="P256" s="46"/>
      <c r="Q256" s="46"/>
      <c r="R256" s="29"/>
      <c r="S256" s="32"/>
      <c r="T256" s="46"/>
      <c r="U256" s="46"/>
      <c r="V256" s="29"/>
      <c r="W256" s="24"/>
    </row>
    <row r="257">
      <c r="B257" s="54"/>
      <c r="D257" s="28"/>
      <c r="E257" s="28"/>
      <c r="F257" s="29"/>
      <c r="G257" s="30"/>
      <c r="H257" s="45"/>
      <c r="I257" s="46"/>
      <c r="J257" s="29"/>
      <c r="K257" s="32"/>
      <c r="L257" s="46"/>
      <c r="M257" s="46"/>
      <c r="N257" s="29"/>
      <c r="O257" s="32"/>
      <c r="P257" s="46"/>
      <c r="Q257" s="46"/>
      <c r="R257" s="29"/>
      <c r="S257" s="32"/>
      <c r="T257" s="46"/>
      <c r="U257" s="46"/>
      <c r="V257" s="29"/>
      <c r="W257" s="24"/>
    </row>
    <row r="258">
      <c r="B258" s="54"/>
      <c r="D258" s="28"/>
      <c r="E258" s="28"/>
      <c r="F258" s="29"/>
      <c r="G258" s="30"/>
      <c r="H258" s="45"/>
      <c r="I258" s="46"/>
      <c r="J258" s="29"/>
      <c r="K258" s="32"/>
      <c r="L258" s="46"/>
      <c r="M258" s="46"/>
      <c r="N258" s="29"/>
      <c r="O258" s="32"/>
      <c r="P258" s="46"/>
      <c r="Q258" s="46"/>
      <c r="R258" s="29"/>
      <c r="S258" s="32"/>
      <c r="T258" s="46"/>
      <c r="U258" s="46"/>
      <c r="V258" s="29"/>
      <c r="W258" s="24"/>
    </row>
    <row r="259">
      <c r="B259" s="54"/>
      <c r="D259" s="28"/>
      <c r="E259" s="28"/>
      <c r="F259" s="29"/>
      <c r="G259" s="30"/>
      <c r="H259" s="45"/>
      <c r="I259" s="46"/>
      <c r="J259" s="29"/>
      <c r="K259" s="32"/>
      <c r="L259" s="46"/>
      <c r="M259" s="46"/>
      <c r="N259" s="29"/>
      <c r="O259" s="32"/>
      <c r="P259" s="46"/>
      <c r="Q259" s="46"/>
      <c r="R259" s="29"/>
      <c r="S259" s="32"/>
      <c r="T259" s="46"/>
      <c r="U259" s="46"/>
      <c r="V259" s="29"/>
      <c r="W259" s="24"/>
    </row>
    <row r="260">
      <c r="B260" s="54"/>
      <c r="D260" s="28"/>
      <c r="E260" s="28"/>
      <c r="F260" s="29"/>
      <c r="G260" s="30"/>
      <c r="H260" s="45"/>
      <c r="I260" s="46"/>
      <c r="J260" s="29"/>
      <c r="K260" s="32"/>
      <c r="L260" s="46"/>
      <c r="M260" s="46"/>
      <c r="N260" s="29"/>
      <c r="O260" s="32"/>
      <c r="P260" s="46"/>
      <c r="Q260" s="46"/>
      <c r="R260" s="29"/>
      <c r="S260" s="32"/>
      <c r="T260" s="46"/>
      <c r="U260" s="46"/>
      <c r="V260" s="29"/>
      <c r="W260" s="24"/>
    </row>
    <row r="261">
      <c r="B261" s="54"/>
      <c r="D261" s="28"/>
      <c r="E261" s="28"/>
      <c r="F261" s="29"/>
      <c r="G261" s="30"/>
      <c r="H261" s="45"/>
      <c r="I261" s="46"/>
      <c r="J261" s="29"/>
      <c r="K261" s="32"/>
      <c r="L261" s="46"/>
      <c r="M261" s="46"/>
      <c r="N261" s="29"/>
      <c r="O261" s="32"/>
      <c r="P261" s="46"/>
      <c r="Q261" s="46"/>
      <c r="R261" s="29"/>
      <c r="S261" s="32"/>
      <c r="T261" s="46"/>
      <c r="U261" s="46"/>
      <c r="V261" s="29"/>
      <c r="W261" s="24"/>
    </row>
    <row r="262">
      <c r="B262" s="54"/>
      <c r="D262" s="28"/>
      <c r="E262" s="28"/>
      <c r="F262" s="29"/>
      <c r="G262" s="30"/>
      <c r="H262" s="45"/>
      <c r="I262" s="46"/>
      <c r="J262" s="29"/>
      <c r="K262" s="32"/>
      <c r="L262" s="46"/>
      <c r="M262" s="46"/>
      <c r="N262" s="29"/>
      <c r="O262" s="32"/>
      <c r="P262" s="46"/>
      <c r="Q262" s="46"/>
      <c r="R262" s="29"/>
      <c r="S262" s="32"/>
      <c r="T262" s="46"/>
      <c r="U262" s="46"/>
      <c r="V262" s="29"/>
      <c r="W262" s="24"/>
    </row>
    <row r="263">
      <c r="B263" s="54"/>
      <c r="D263" s="28"/>
      <c r="E263" s="28"/>
      <c r="F263" s="29"/>
      <c r="G263" s="30"/>
      <c r="H263" s="45"/>
      <c r="I263" s="46"/>
      <c r="J263" s="29"/>
      <c r="K263" s="32"/>
      <c r="L263" s="46"/>
      <c r="M263" s="46"/>
      <c r="N263" s="29"/>
      <c r="O263" s="32"/>
      <c r="P263" s="46"/>
      <c r="Q263" s="46"/>
      <c r="R263" s="29"/>
      <c r="S263" s="32"/>
      <c r="T263" s="46"/>
      <c r="U263" s="46"/>
      <c r="V263" s="29"/>
      <c r="W263" s="24"/>
    </row>
    <row r="264">
      <c r="B264" s="54"/>
      <c r="D264" s="28"/>
      <c r="E264" s="28"/>
      <c r="F264" s="29"/>
      <c r="G264" s="30"/>
      <c r="H264" s="45"/>
      <c r="I264" s="46"/>
      <c r="J264" s="29"/>
      <c r="K264" s="32"/>
      <c r="L264" s="46"/>
      <c r="M264" s="46"/>
      <c r="N264" s="29"/>
      <c r="O264" s="32"/>
      <c r="P264" s="46"/>
      <c r="Q264" s="46"/>
      <c r="R264" s="29"/>
      <c r="S264" s="32"/>
      <c r="T264" s="46"/>
      <c r="U264" s="46"/>
      <c r="V264" s="29"/>
      <c r="W264" s="24"/>
    </row>
    <row r="265">
      <c r="B265" s="54"/>
      <c r="D265" s="28"/>
      <c r="E265" s="28"/>
      <c r="F265" s="29"/>
      <c r="G265" s="30"/>
      <c r="H265" s="45"/>
      <c r="I265" s="46"/>
      <c r="J265" s="29"/>
      <c r="K265" s="32"/>
      <c r="L265" s="46"/>
      <c r="M265" s="46"/>
      <c r="N265" s="29"/>
      <c r="O265" s="32"/>
      <c r="P265" s="46"/>
      <c r="Q265" s="46"/>
      <c r="R265" s="29"/>
      <c r="S265" s="32"/>
      <c r="T265" s="46"/>
      <c r="U265" s="46"/>
      <c r="V265" s="29"/>
      <c r="W265" s="24"/>
    </row>
    <row r="266">
      <c r="B266" s="54"/>
      <c r="D266" s="28"/>
      <c r="E266" s="28"/>
      <c r="F266" s="29"/>
      <c r="G266" s="30"/>
      <c r="H266" s="45"/>
      <c r="I266" s="46"/>
      <c r="J266" s="29"/>
      <c r="K266" s="32"/>
      <c r="L266" s="46"/>
      <c r="M266" s="46"/>
      <c r="N266" s="29"/>
      <c r="O266" s="32"/>
      <c r="P266" s="46"/>
      <c r="Q266" s="46"/>
      <c r="R266" s="29"/>
      <c r="S266" s="32"/>
      <c r="T266" s="46"/>
      <c r="U266" s="46"/>
      <c r="V266" s="29"/>
      <c r="W266" s="24"/>
    </row>
    <row r="267">
      <c r="B267" s="54"/>
      <c r="D267" s="28"/>
      <c r="E267" s="28"/>
      <c r="F267" s="29"/>
      <c r="G267" s="30"/>
      <c r="H267" s="45"/>
      <c r="I267" s="46"/>
      <c r="J267" s="29"/>
      <c r="K267" s="32"/>
      <c r="L267" s="46"/>
      <c r="M267" s="46"/>
      <c r="N267" s="29"/>
      <c r="O267" s="32"/>
      <c r="P267" s="46"/>
      <c r="Q267" s="46"/>
      <c r="R267" s="29"/>
      <c r="S267" s="32"/>
      <c r="T267" s="46"/>
      <c r="U267" s="46"/>
      <c r="V267" s="29"/>
      <c r="W267" s="24"/>
    </row>
    <row r="268">
      <c r="B268" s="54"/>
      <c r="D268" s="28"/>
      <c r="E268" s="28"/>
      <c r="F268" s="29"/>
      <c r="G268" s="30"/>
      <c r="H268" s="45"/>
      <c r="I268" s="46"/>
      <c r="J268" s="29"/>
      <c r="K268" s="32"/>
      <c r="L268" s="46"/>
      <c r="M268" s="46"/>
      <c r="N268" s="29"/>
      <c r="O268" s="32"/>
      <c r="P268" s="46"/>
      <c r="Q268" s="46"/>
      <c r="R268" s="29"/>
      <c r="S268" s="32"/>
      <c r="T268" s="46"/>
      <c r="U268" s="46"/>
      <c r="V268" s="29"/>
      <c r="W268" s="24"/>
    </row>
    <row r="269">
      <c r="B269" s="54"/>
      <c r="D269" s="28"/>
      <c r="E269" s="28"/>
      <c r="F269" s="29"/>
      <c r="G269" s="30"/>
      <c r="H269" s="45"/>
      <c r="I269" s="46"/>
      <c r="J269" s="29"/>
      <c r="K269" s="32"/>
      <c r="L269" s="46"/>
      <c r="M269" s="46"/>
      <c r="N269" s="29"/>
      <c r="O269" s="32"/>
      <c r="P269" s="46"/>
      <c r="Q269" s="46"/>
      <c r="R269" s="29"/>
      <c r="S269" s="32"/>
      <c r="T269" s="46"/>
      <c r="U269" s="46"/>
      <c r="V269" s="29"/>
      <c r="W269" s="24"/>
    </row>
    <row r="270">
      <c r="B270" s="54"/>
      <c r="D270" s="28"/>
      <c r="E270" s="28"/>
      <c r="F270" s="29"/>
      <c r="G270" s="30"/>
      <c r="H270" s="45"/>
      <c r="I270" s="46"/>
      <c r="J270" s="29"/>
      <c r="K270" s="32"/>
      <c r="L270" s="46"/>
      <c r="M270" s="46"/>
      <c r="N270" s="29"/>
      <c r="O270" s="32"/>
      <c r="P270" s="46"/>
      <c r="Q270" s="46"/>
      <c r="R270" s="29"/>
      <c r="S270" s="32"/>
      <c r="T270" s="46"/>
      <c r="U270" s="46"/>
      <c r="V270" s="29"/>
      <c r="W270" s="24"/>
    </row>
    <row r="271">
      <c r="B271" s="54"/>
      <c r="D271" s="28"/>
      <c r="E271" s="28"/>
      <c r="F271" s="29"/>
      <c r="G271" s="30"/>
      <c r="H271" s="45"/>
      <c r="I271" s="46"/>
      <c r="J271" s="29"/>
      <c r="K271" s="32"/>
      <c r="L271" s="46"/>
      <c r="M271" s="46"/>
      <c r="N271" s="29"/>
      <c r="O271" s="32"/>
      <c r="P271" s="46"/>
      <c r="Q271" s="46"/>
      <c r="R271" s="29"/>
      <c r="S271" s="32"/>
      <c r="T271" s="46"/>
      <c r="U271" s="46"/>
      <c r="V271" s="29"/>
      <c r="W271" s="24"/>
    </row>
    <row r="272">
      <c r="B272" s="54"/>
      <c r="D272" s="28"/>
      <c r="E272" s="28"/>
      <c r="F272" s="29"/>
      <c r="G272" s="30"/>
      <c r="H272" s="45"/>
      <c r="I272" s="46"/>
      <c r="J272" s="29"/>
      <c r="K272" s="32"/>
      <c r="L272" s="46"/>
      <c r="M272" s="46"/>
      <c r="N272" s="29"/>
      <c r="O272" s="32"/>
      <c r="P272" s="46"/>
      <c r="Q272" s="46"/>
      <c r="R272" s="29"/>
      <c r="S272" s="32"/>
      <c r="T272" s="46"/>
      <c r="U272" s="46"/>
      <c r="V272" s="29"/>
      <c r="W272" s="24"/>
    </row>
    <row r="273">
      <c r="B273" s="54"/>
      <c r="D273" s="28"/>
      <c r="E273" s="28"/>
      <c r="F273" s="29"/>
      <c r="G273" s="30"/>
      <c r="H273" s="45"/>
      <c r="I273" s="46"/>
      <c r="J273" s="29"/>
      <c r="K273" s="32"/>
      <c r="L273" s="46"/>
      <c r="M273" s="46"/>
      <c r="N273" s="29"/>
      <c r="O273" s="32"/>
      <c r="P273" s="46"/>
      <c r="Q273" s="46"/>
      <c r="R273" s="29"/>
      <c r="S273" s="32"/>
      <c r="T273" s="46"/>
      <c r="U273" s="46"/>
      <c r="V273" s="29"/>
      <c r="W273" s="24"/>
    </row>
    <row r="274">
      <c r="B274" s="54"/>
      <c r="D274" s="28"/>
      <c r="E274" s="28"/>
      <c r="F274" s="29"/>
      <c r="G274" s="30"/>
      <c r="H274" s="45"/>
      <c r="I274" s="46"/>
      <c r="J274" s="29"/>
      <c r="K274" s="32"/>
      <c r="L274" s="46"/>
      <c r="M274" s="46"/>
      <c r="N274" s="29"/>
      <c r="O274" s="32"/>
      <c r="P274" s="46"/>
      <c r="Q274" s="46"/>
      <c r="R274" s="29"/>
      <c r="S274" s="32"/>
      <c r="T274" s="46"/>
      <c r="U274" s="46"/>
      <c r="V274" s="29"/>
      <c r="W274" s="24"/>
    </row>
    <row r="275">
      <c r="B275" s="54"/>
      <c r="D275" s="28"/>
      <c r="E275" s="28"/>
      <c r="F275" s="29"/>
      <c r="G275" s="30"/>
      <c r="H275" s="45"/>
      <c r="I275" s="46"/>
      <c r="J275" s="29"/>
      <c r="K275" s="32"/>
      <c r="L275" s="46"/>
      <c r="M275" s="46"/>
      <c r="N275" s="29"/>
      <c r="O275" s="32"/>
      <c r="P275" s="46"/>
      <c r="Q275" s="46"/>
      <c r="R275" s="29"/>
      <c r="S275" s="32"/>
      <c r="T275" s="46"/>
      <c r="U275" s="46"/>
      <c r="V275" s="29"/>
      <c r="W275" s="24"/>
    </row>
    <row r="276">
      <c r="B276" s="54"/>
      <c r="D276" s="28"/>
      <c r="E276" s="28"/>
      <c r="F276" s="29"/>
      <c r="G276" s="30"/>
      <c r="H276" s="45"/>
      <c r="I276" s="46"/>
      <c r="J276" s="29"/>
      <c r="K276" s="32"/>
      <c r="L276" s="46"/>
      <c r="M276" s="46"/>
      <c r="N276" s="29"/>
      <c r="O276" s="32"/>
      <c r="P276" s="46"/>
      <c r="Q276" s="46"/>
      <c r="R276" s="29"/>
      <c r="S276" s="32"/>
      <c r="T276" s="46"/>
      <c r="U276" s="46"/>
      <c r="V276" s="29"/>
      <c r="W276" s="24"/>
    </row>
    <row r="277">
      <c r="B277" s="54"/>
      <c r="D277" s="28"/>
      <c r="E277" s="28"/>
      <c r="F277" s="29"/>
      <c r="G277" s="30"/>
      <c r="H277" s="45"/>
      <c r="I277" s="46"/>
      <c r="J277" s="29"/>
      <c r="K277" s="32"/>
      <c r="L277" s="46"/>
      <c r="M277" s="46"/>
      <c r="N277" s="29"/>
      <c r="O277" s="32"/>
      <c r="P277" s="46"/>
      <c r="Q277" s="46"/>
      <c r="R277" s="29"/>
      <c r="S277" s="32"/>
      <c r="T277" s="46"/>
      <c r="U277" s="46"/>
      <c r="V277" s="29"/>
      <c r="W277" s="24"/>
    </row>
    <row r="278">
      <c r="B278" s="54"/>
      <c r="D278" s="28"/>
      <c r="E278" s="28"/>
      <c r="F278" s="29"/>
      <c r="G278" s="30"/>
      <c r="H278" s="45"/>
      <c r="I278" s="46"/>
      <c r="J278" s="29"/>
      <c r="K278" s="32"/>
      <c r="L278" s="46"/>
      <c r="M278" s="46"/>
      <c r="N278" s="29"/>
      <c r="O278" s="32"/>
      <c r="P278" s="46"/>
      <c r="Q278" s="46"/>
      <c r="R278" s="29"/>
      <c r="S278" s="32"/>
      <c r="T278" s="46"/>
      <c r="U278" s="46"/>
      <c r="V278" s="29"/>
      <c r="W278" s="24"/>
    </row>
    <row r="279">
      <c r="B279" s="54"/>
      <c r="D279" s="28"/>
      <c r="E279" s="28"/>
      <c r="F279" s="29"/>
      <c r="G279" s="30"/>
      <c r="H279" s="45"/>
      <c r="I279" s="46"/>
      <c r="J279" s="29"/>
      <c r="K279" s="32"/>
      <c r="L279" s="46"/>
      <c r="M279" s="46"/>
      <c r="N279" s="29"/>
      <c r="O279" s="32"/>
      <c r="P279" s="46"/>
      <c r="Q279" s="46"/>
      <c r="R279" s="29"/>
      <c r="S279" s="32"/>
      <c r="T279" s="46"/>
      <c r="U279" s="46"/>
      <c r="V279" s="29"/>
      <c r="W279" s="24"/>
    </row>
    <row r="280">
      <c r="B280" s="54"/>
      <c r="D280" s="28"/>
      <c r="E280" s="28"/>
      <c r="F280" s="29"/>
      <c r="G280" s="30"/>
      <c r="H280" s="45"/>
      <c r="I280" s="46"/>
      <c r="J280" s="29"/>
      <c r="K280" s="32"/>
      <c r="L280" s="46"/>
      <c r="M280" s="46"/>
      <c r="N280" s="29"/>
      <c r="O280" s="32"/>
      <c r="P280" s="46"/>
      <c r="Q280" s="46"/>
      <c r="R280" s="29"/>
      <c r="S280" s="32"/>
      <c r="T280" s="46"/>
      <c r="U280" s="46"/>
      <c r="V280" s="29"/>
      <c r="W280" s="24"/>
    </row>
    <row r="281">
      <c r="B281" s="54"/>
      <c r="D281" s="28"/>
      <c r="E281" s="28"/>
      <c r="F281" s="29"/>
      <c r="G281" s="30"/>
      <c r="H281" s="45"/>
      <c r="I281" s="46"/>
      <c r="J281" s="29"/>
      <c r="K281" s="32"/>
      <c r="L281" s="46"/>
      <c r="M281" s="46"/>
      <c r="N281" s="29"/>
      <c r="O281" s="32"/>
      <c r="P281" s="46"/>
      <c r="Q281" s="46"/>
      <c r="R281" s="29"/>
      <c r="S281" s="32"/>
      <c r="T281" s="46"/>
      <c r="U281" s="46"/>
      <c r="V281" s="29"/>
      <c r="W281" s="24"/>
    </row>
    <row r="282">
      <c r="B282" s="54"/>
      <c r="D282" s="28"/>
      <c r="E282" s="28"/>
      <c r="F282" s="29"/>
      <c r="G282" s="30"/>
      <c r="H282" s="45"/>
      <c r="I282" s="46"/>
      <c r="J282" s="29"/>
      <c r="K282" s="32"/>
      <c r="L282" s="46"/>
      <c r="M282" s="46"/>
      <c r="N282" s="29"/>
      <c r="O282" s="32"/>
      <c r="P282" s="46"/>
      <c r="Q282" s="46"/>
      <c r="R282" s="29"/>
      <c r="S282" s="32"/>
      <c r="T282" s="46"/>
      <c r="U282" s="46"/>
      <c r="V282" s="29"/>
      <c r="W282" s="24"/>
    </row>
    <row r="283">
      <c r="B283" s="54"/>
      <c r="D283" s="28"/>
      <c r="E283" s="28"/>
      <c r="F283" s="29"/>
      <c r="G283" s="30"/>
      <c r="H283" s="45"/>
      <c r="I283" s="46"/>
      <c r="J283" s="29"/>
      <c r="K283" s="32"/>
      <c r="L283" s="46"/>
      <c r="M283" s="46"/>
      <c r="N283" s="29"/>
      <c r="O283" s="32"/>
      <c r="P283" s="46"/>
      <c r="Q283" s="46"/>
      <c r="R283" s="29"/>
      <c r="S283" s="32"/>
      <c r="T283" s="46"/>
      <c r="U283" s="46"/>
      <c r="V283" s="29"/>
      <c r="W283" s="24"/>
    </row>
    <row r="284">
      <c r="B284" s="54"/>
      <c r="D284" s="28"/>
      <c r="E284" s="28"/>
      <c r="F284" s="29"/>
      <c r="G284" s="30"/>
      <c r="H284" s="45"/>
      <c r="I284" s="46"/>
      <c r="J284" s="29"/>
      <c r="K284" s="32"/>
      <c r="L284" s="46"/>
      <c r="M284" s="46"/>
      <c r="N284" s="29"/>
      <c r="O284" s="32"/>
      <c r="P284" s="46"/>
      <c r="Q284" s="46"/>
      <c r="R284" s="29"/>
      <c r="S284" s="32"/>
      <c r="T284" s="46"/>
      <c r="U284" s="46"/>
      <c r="V284" s="29"/>
      <c r="W284" s="24"/>
    </row>
    <row r="285">
      <c r="B285" s="54"/>
      <c r="D285" s="28"/>
      <c r="E285" s="28"/>
      <c r="F285" s="29"/>
      <c r="G285" s="30"/>
      <c r="H285" s="45"/>
      <c r="I285" s="46"/>
      <c r="J285" s="29"/>
      <c r="K285" s="32"/>
      <c r="L285" s="46"/>
      <c r="M285" s="46"/>
      <c r="N285" s="29"/>
      <c r="O285" s="32"/>
      <c r="P285" s="46"/>
      <c r="Q285" s="46"/>
      <c r="R285" s="29"/>
      <c r="S285" s="32"/>
      <c r="T285" s="46"/>
      <c r="U285" s="46"/>
      <c r="V285" s="29"/>
      <c r="W285" s="24"/>
    </row>
    <row r="286">
      <c r="B286" s="54"/>
      <c r="D286" s="28"/>
      <c r="E286" s="28"/>
      <c r="F286" s="29"/>
      <c r="G286" s="30"/>
      <c r="H286" s="45"/>
      <c r="I286" s="46"/>
      <c r="J286" s="29"/>
      <c r="K286" s="32"/>
      <c r="L286" s="46"/>
      <c r="M286" s="46"/>
      <c r="N286" s="29"/>
      <c r="O286" s="32"/>
      <c r="P286" s="46"/>
      <c r="Q286" s="46"/>
      <c r="R286" s="29"/>
      <c r="S286" s="32"/>
      <c r="T286" s="46"/>
      <c r="U286" s="46"/>
      <c r="V286" s="29"/>
      <c r="W286" s="24"/>
    </row>
    <row r="287">
      <c r="B287" s="54"/>
      <c r="D287" s="28"/>
      <c r="E287" s="28"/>
      <c r="F287" s="29"/>
      <c r="G287" s="30"/>
      <c r="H287" s="45"/>
      <c r="I287" s="46"/>
      <c r="J287" s="29"/>
      <c r="K287" s="32"/>
      <c r="L287" s="46"/>
      <c r="M287" s="46"/>
      <c r="N287" s="29"/>
      <c r="O287" s="32"/>
      <c r="P287" s="46"/>
      <c r="Q287" s="46"/>
      <c r="R287" s="29"/>
      <c r="S287" s="32"/>
      <c r="T287" s="46"/>
      <c r="U287" s="46"/>
      <c r="V287" s="29"/>
      <c r="W287" s="24"/>
    </row>
    <row r="288">
      <c r="B288" s="54"/>
      <c r="D288" s="28"/>
      <c r="E288" s="28"/>
      <c r="F288" s="29"/>
      <c r="G288" s="30"/>
      <c r="H288" s="45"/>
      <c r="I288" s="46"/>
      <c r="J288" s="29"/>
      <c r="K288" s="32"/>
      <c r="L288" s="46"/>
      <c r="M288" s="46"/>
      <c r="N288" s="29"/>
      <c r="O288" s="32"/>
      <c r="P288" s="46"/>
      <c r="Q288" s="46"/>
      <c r="R288" s="29"/>
      <c r="S288" s="32"/>
      <c r="T288" s="46"/>
      <c r="U288" s="46"/>
      <c r="V288" s="29"/>
      <c r="W288" s="24"/>
    </row>
    <row r="289">
      <c r="B289" s="54"/>
      <c r="D289" s="28"/>
      <c r="E289" s="28"/>
      <c r="F289" s="29"/>
      <c r="G289" s="30"/>
      <c r="H289" s="45"/>
      <c r="I289" s="46"/>
      <c r="J289" s="29"/>
      <c r="K289" s="32"/>
      <c r="L289" s="46"/>
      <c r="M289" s="46"/>
      <c r="N289" s="29"/>
      <c r="O289" s="32"/>
      <c r="P289" s="46"/>
      <c r="Q289" s="46"/>
      <c r="R289" s="29"/>
      <c r="S289" s="32"/>
      <c r="T289" s="46"/>
      <c r="U289" s="46"/>
      <c r="V289" s="29"/>
      <c r="W289" s="24"/>
    </row>
    <row r="290">
      <c r="B290" s="54"/>
      <c r="D290" s="28"/>
      <c r="E290" s="28"/>
      <c r="F290" s="29"/>
      <c r="G290" s="30"/>
      <c r="H290" s="45"/>
      <c r="I290" s="46"/>
      <c r="J290" s="29"/>
      <c r="K290" s="32"/>
      <c r="L290" s="46"/>
      <c r="M290" s="46"/>
      <c r="N290" s="29"/>
      <c r="O290" s="32"/>
      <c r="P290" s="46"/>
      <c r="Q290" s="46"/>
      <c r="R290" s="29"/>
      <c r="S290" s="32"/>
      <c r="T290" s="46"/>
      <c r="U290" s="46"/>
      <c r="V290" s="29"/>
      <c r="W290" s="24"/>
    </row>
    <row r="291">
      <c r="B291" s="54"/>
      <c r="D291" s="28"/>
      <c r="E291" s="28"/>
      <c r="F291" s="29"/>
      <c r="G291" s="30"/>
      <c r="H291" s="45"/>
      <c r="I291" s="46"/>
      <c r="J291" s="29"/>
      <c r="K291" s="32"/>
      <c r="L291" s="46"/>
      <c r="M291" s="46"/>
      <c r="N291" s="29"/>
      <c r="O291" s="32"/>
      <c r="P291" s="46"/>
      <c r="Q291" s="46"/>
      <c r="R291" s="29"/>
      <c r="S291" s="32"/>
      <c r="T291" s="46"/>
      <c r="U291" s="46"/>
      <c r="V291" s="29"/>
      <c r="W291" s="24"/>
    </row>
    <row r="292">
      <c r="B292" s="54"/>
      <c r="D292" s="28"/>
      <c r="E292" s="28"/>
      <c r="F292" s="29"/>
      <c r="G292" s="30"/>
      <c r="H292" s="45"/>
      <c r="I292" s="46"/>
      <c r="J292" s="29"/>
      <c r="K292" s="32"/>
      <c r="L292" s="46"/>
      <c r="M292" s="46"/>
      <c r="N292" s="29"/>
      <c r="O292" s="32"/>
      <c r="P292" s="46"/>
      <c r="Q292" s="46"/>
      <c r="R292" s="29"/>
      <c r="S292" s="32"/>
      <c r="T292" s="46"/>
      <c r="U292" s="46"/>
      <c r="V292" s="29"/>
      <c r="W292" s="24"/>
    </row>
    <row r="293">
      <c r="B293" s="54"/>
      <c r="D293" s="28"/>
      <c r="E293" s="28"/>
      <c r="F293" s="29"/>
      <c r="G293" s="30"/>
      <c r="H293" s="45"/>
      <c r="I293" s="46"/>
      <c r="J293" s="29"/>
      <c r="K293" s="32"/>
      <c r="L293" s="46"/>
      <c r="M293" s="46"/>
      <c r="N293" s="29"/>
      <c r="O293" s="32"/>
      <c r="P293" s="46"/>
      <c r="Q293" s="46"/>
      <c r="R293" s="29"/>
      <c r="S293" s="32"/>
      <c r="T293" s="46"/>
      <c r="U293" s="46"/>
      <c r="V293" s="29"/>
      <c r="W293" s="24"/>
    </row>
    <row r="294">
      <c r="B294" s="54"/>
      <c r="D294" s="28"/>
      <c r="E294" s="28"/>
      <c r="F294" s="29"/>
      <c r="G294" s="30"/>
      <c r="H294" s="45"/>
      <c r="I294" s="46"/>
      <c r="J294" s="29"/>
      <c r="K294" s="32"/>
      <c r="L294" s="46"/>
      <c r="M294" s="46"/>
      <c r="N294" s="29"/>
      <c r="O294" s="32"/>
      <c r="P294" s="46"/>
      <c r="Q294" s="46"/>
      <c r="R294" s="29"/>
      <c r="S294" s="32"/>
      <c r="T294" s="46"/>
      <c r="U294" s="46"/>
      <c r="V294" s="29"/>
      <c r="W294" s="24"/>
    </row>
    <row r="295">
      <c r="B295" s="54"/>
      <c r="D295" s="28"/>
      <c r="E295" s="28"/>
      <c r="F295" s="29"/>
      <c r="G295" s="30"/>
      <c r="H295" s="45"/>
      <c r="I295" s="46"/>
      <c r="J295" s="29"/>
      <c r="K295" s="32"/>
      <c r="L295" s="46"/>
      <c r="M295" s="46"/>
      <c r="N295" s="29"/>
      <c r="O295" s="32"/>
      <c r="P295" s="46"/>
      <c r="Q295" s="46"/>
      <c r="R295" s="29"/>
      <c r="S295" s="32"/>
      <c r="T295" s="46"/>
      <c r="U295" s="46"/>
      <c r="V295" s="29"/>
      <c r="W295" s="24"/>
    </row>
    <row r="296">
      <c r="B296" s="54"/>
      <c r="D296" s="28"/>
      <c r="E296" s="28"/>
      <c r="F296" s="29"/>
      <c r="G296" s="30"/>
      <c r="H296" s="45"/>
      <c r="I296" s="46"/>
      <c r="J296" s="29"/>
      <c r="K296" s="32"/>
      <c r="L296" s="46"/>
      <c r="M296" s="46"/>
      <c r="N296" s="29"/>
      <c r="O296" s="32"/>
      <c r="P296" s="46"/>
      <c r="Q296" s="46"/>
      <c r="R296" s="29"/>
      <c r="S296" s="32"/>
      <c r="T296" s="46"/>
      <c r="U296" s="46"/>
      <c r="V296" s="29"/>
      <c r="W296" s="24"/>
    </row>
    <row r="297">
      <c r="B297" s="54"/>
      <c r="D297" s="28"/>
      <c r="E297" s="28"/>
      <c r="F297" s="29"/>
      <c r="G297" s="30"/>
      <c r="H297" s="45"/>
      <c r="I297" s="46"/>
      <c r="J297" s="29"/>
      <c r="K297" s="32"/>
      <c r="L297" s="46"/>
      <c r="M297" s="46"/>
      <c r="N297" s="29"/>
      <c r="O297" s="32"/>
      <c r="P297" s="46"/>
      <c r="Q297" s="46"/>
      <c r="R297" s="29"/>
      <c r="S297" s="32"/>
      <c r="T297" s="46"/>
      <c r="U297" s="46"/>
      <c r="V297" s="29"/>
      <c r="W297" s="24"/>
    </row>
    <row r="298">
      <c r="B298" s="54"/>
      <c r="D298" s="28"/>
      <c r="E298" s="28"/>
      <c r="F298" s="29"/>
      <c r="G298" s="30"/>
      <c r="H298" s="45"/>
      <c r="I298" s="46"/>
      <c r="J298" s="29"/>
      <c r="K298" s="32"/>
      <c r="L298" s="46"/>
      <c r="M298" s="46"/>
      <c r="N298" s="29"/>
      <c r="O298" s="32"/>
      <c r="P298" s="46"/>
      <c r="Q298" s="46"/>
      <c r="R298" s="29"/>
      <c r="S298" s="32"/>
      <c r="T298" s="46"/>
      <c r="U298" s="46"/>
      <c r="V298" s="29"/>
      <c r="W298" s="24"/>
    </row>
    <row r="299">
      <c r="B299" s="54"/>
      <c r="D299" s="28"/>
      <c r="E299" s="28"/>
      <c r="F299" s="29"/>
      <c r="G299" s="30"/>
      <c r="H299" s="45"/>
      <c r="I299" s="46"/>
      <c r="J299" s="29"/>
      <c r="K299" s="32"/>
      <c r="L299" s="46"/>
      <c r="M299" s="46"/>
      <c r="N299" s="29"/>
      <c r="O299" s="32"/>
      <c r="P299" s="46"/>
      <c r="Q299" s="46"/>
      <c r="R299" s="29"/>
      <c r="S299" s="32"/>
      <c r="T299" s="46"/>
      <c r="U299" s="46"/>
      <c r="V299" s="29"/>
      <c r="W299" s="24"/>
    </row>
    <row r="300">
      <c r="B300" s="54"/>
      <c r="D300" s="28"/>
      <c r="E300" s="28"/>
      <c r="F300" s="29"/>
      <c r="G300" s="30"/>
      <c r="H300" s="45"/>
      <c r="I300" s="46"/>
      <c r="J300" s="29"/>
      <c r="K300" s="32"/>
      <c r="L300" s="46"/>
      <c r="M300" s="46"/>
      <c r="N300" s="29"/>
      <c r="O300" s="32"/>
      <c r="P300" s="46"/>
      <c r="Q300" s="46"/>
      <c r="R300" s="29"/>
      <c r="S300" s="32"/>
      <c r="T300" s="46"/>
      <c r="U300" s="46"/>
      <c r="V300" s="29"/>
      <c r="W300" s="24"/>
    </row>
    <row r="301">
      <c r="B301" s="54"/>
      <c r="D301" s="28"/>
      <c r="E301" s="28"/>
      <c r="F301" s="29"/>
      <c r="G301" s="30"/>
      <c r="H301" s="45"/>
      <c r="I301" s="46"/>
      <c r="J301" s="29"/>
      <c r="K301" s="32"/>
      <c r="L301" s="46"/>
      <c r="M301" s="46"/>
      <c r="N301" s="29"/>
      <c r="O301" s="32"/>
      <c r="P301" s="46"/>
      <c r="Q301" s="46"/>
      <c r="R301" s="29"/>
      <c r="S301" s="32"/>
      <c r="T301" s="46"/>
      <c r="U301" s="46"/>
      <c r="V301" s="29"/>
      <c r="W301" s="24"/>
    </row>
    <row r="302">
      <c r="B302" s="54"/>
      <c r="D302" s="28"/>
      <c r="E302" s="28"/>
      <c r="F302" s="29"/>
      <c r="G302" s="30"/>
      <c r="H302" s="45"/>
      <c r="I302" s="46"/>
      <c r="J302" s="29"/>
      <c r="K302" s="32"/>
      <c r="L302" s="46"/>
      <c r="M302" s="46"/>
      <c r="N302" s="29"/>
      <c r="O302" s="32"/>
      <c r="P302" s="46"/>
      <c r="Q302" s="46"/>
      <c r="R302" s="29"/>
      <c r="S302" s="32"/>
      <c r="T302" s="46"/>
      <c r="U302" s="46"/>
      <c r="V302" s="29"/>
      <c r="W302" s="24"/>
    </row>
    <row r="303">
      <c r="B303" s="54"/>
      <c r="D303" s="28"/>
      <c r="E303" s="28"/>
      <c r="F303" s="29"/>
      <c r="G303" s="30"/>
      <c r="H303" s="45"/>
      <c r="I303" s="46"/>
      <c r="J303" s="29"/>
      <c r="K303" s="32"/>
      <c r="L303" s="46"/>
      <c r="M303" s="46"/>
      <c r="N303" s="29"/>
      <c r="O303" s="32"/>
      <c r="P303" s="46"/>
      <c r="Q303" s="46"/>
      <c r="R303" s="29"/>
      <c r="S303" s="32"/>
      <c r="T303" s="46"/>
      <c r="U303" s="46"/>
      <c r="V303" s="29"/>
      <c r="W303" s="24"/>
    </row>
    <row r="304">
      <c r="B304" s="54"/>
      <c r="D304" s="28"/>
      <c r="E304" s="28"/>
      <c r="F304" s="29"/>
      <c r="G304" s="30"/>
      <c r="H304" s="45"/>
      <c r="I304" s="46"/>
      <c r="J304" s="29"/>
      <c r="K304" s="32"/>
      <c r="L304" s="46"/>
      <c r="M304" s="46"/>
      <c r="N304" s="29"/>
      <c r="O304" s="32"/>
      <c r="P304" s="46"/>
      <c r="Q304" s="46"/>
      <c r="R304" s="29"/>
      <c r="S304" s="32"/>
      <c r="T304" s="46"/>
      <c r="U304" s="46"/>
      <c r="V304" s="29"/>
      <c r="W304" s="24"/>
    </row>
    <row r="305">
      <c r="B305" s="54"/>
      <c r="D305" s="28"/>
      <c r="E305" s="28"/>
      <c r="F305" s="29"/>
      <c r="G305" s="30"/>
      <c r="H305" s="45"/>
      <c r="I305" s="46"/>
      <c r="J305" s="29"/>
      <c r="K305" s="32"/>
      <c r="L305" s="46"/>
      <c r="M305" s="46"/>
      <c r="N305" s="29"/>
      <c r="O305" s="32"/>
      <c r="P305" s="46"/>
      <c r="Q305" s="46"/>
      <c r="R305" s="29"/>
      <c r="S305" s="32"/>
      <c r="T305" s="46"/>
      <c r="U305" s="46"/>
      <c r="V305" s="29"/>
      <c r="W305" s="24"/>
    </row>
    <row r="306">
      <c r="B306" s="54"/>
      <c r="D306" s="28"/>
      <c r="E306" s="28"/>
      <c r="F306" s="29"/>
      <c r="G306" s="30"/>
      <c r="H306" s="45"/>
      <c r="I306" s="46"/>
      <c r="J306" s="29"/>
      <c r="K306" s="32"/>
      <c r="L306" s="46"/>
      <c r="M306" s="46"/>
      <c r="N306" s="29"/>
      <c r="O306" s="32"/>
      <c r="P306" s="46"/>
      <c r="Q306" s="46"/>
      <c r="R306" s="29"/>
      <c r="S306" s="32"/>
      <c r="T306" s="46"/>
      <c r="U306" s="46"/>
      <c r="V306" s="29"/>
      <c r="W306" s="24"/>
    </row>
    <row r="307">
      <c r="B307" s="54"/>
      <c r="D307" s="28"/>
      <c r="E307" s="28"/>
      <c r="F307" s="29"/>
      <c r="G307" s="30"/>
      <c r="H307" s="45"/>
      <c r="I307" s="46"/>
      <c r="J307" s="29"/>
      <c r="K307" s="32"/>
      <c r="L307" s="46"/>
      <c r="M307" s="46"/>
      <c r="N307" s="29"/>
      <c r="O307" s="32"/>
      <c r="P307" s="46"/>
      <c r="Q307" s="46"/>
      <c r="R307" s="29"/>
      <c r="S307" s="32"/>
      <c r="T307" s="46"/>
      <c r="U307" s="46"/>
      <c r="V307" s="29"/>
      <c r="W307" s="24"/>
    </row>
    <row r="308">
      <c r="B308" s="54"/>
      <c r="D308" s="28"/>
      <c r="E308" s="28"/>
      <c r="F308" s="29"/>
      <c r="G308" s="30"/>
      <c r="H308" s="45"/>
      <c r="I308" s="46"/>
      <c r="J308" s="29"/>
      <c r="K308" s="32"/>
      <c r="L308" s="46"/>
      <c r="M308" s="46"/>
      <c r="N308" s="29"/>
      <c r="O308" s="32"/>
      <c r="P308" s="46"/>
      <c r="Q308" s="46"/>
      <c r="R308" s="29"/>
      <c r="S308" s="32"/>
      <c r="T308" s="46"/>
      <c r="U308" s="46"/>
      <c r="V308" s="29"/>
      <c r="W308" s="24"/>
    </row>
    <row r="309">
      <c r="B309" s="54"/>
      <c r="D309" s="28"/>
      <c r="E309" s="28"/>
      <c r="F309" s="29"/>
      <c r="G309" s="30"/>
      <c r="H309" s="45"/>
      <c r="I309" s="46"/>
      <c r="J309" s="29"/>
      <c r="K309" s="32"/>
      <c r="L309" s="46"/>
      <c r="M309" s="46"/>
      <c r="N309" s="29"/>
      <c r="O309" s="32"/>
      <c r="P309" s="46"/>
      <c r="Q309" s="46"/>
      <c r="R309" s="29"/>
      <c r="S309" s="32"/>
      <c r="T309" s="46"/>
      <c r="U309" s="46"/>
      <c r="V309" s="29"/>
      <c r="W309" s="24"/>
    </row>
    <row r="310">
      <c r="B310" s="54"/>
      <c r="D310" s="28"/>
      <c r="E310" s="28"/>
      <c r="F310" s="29"/>
      <c r="G310" s="30"/>
      <c r="H310" s="45"/>
      <c r="I310" s="46"/>
      <c r="J310" s="29"/>
      <c r="K310" s="32"/>
      <c r="L310" s="46"/>
      <c r="M310" s="46"/>
      <c r="N310" s="29"/>
      <c r="O310" s="32"/>
      <c r="P310" s="46"/>
      <c r="Q310" s="46"/>
      <c r="R310" s="29"/>
      <c r="S310" s="32"/>
      <c r="T310" s="46"/>
      <c r="U310" s="46"/>
      <c r="V310" s="29"/>
      <c r="W310" s="24"/>
    </row>
    <row r="311">
      <c r="B311" s="54"/>
      <c r="D311" s="28"/>
      <c r="E311" s="28"/>
      <c r="F311" s="29"/>
      <c r="G311" s="30"/>
      <c r="H311" s="45"/>
      <c r="I311" s="46"/>
      <c r="J311" s="29"/>
      <c r="K311" s="32"/>
      <c r="L311" s="46"/>
      <c r="M311" s="46"/>
      <c r="N311" s="29"/>
      <c r="O311" s="32"/>
      <c r="P311" s="46"/>
      <c r="Q311" s="46"/>
      <c r="R311" s="29"/>
      <c r="S311" s="32"/>
      <c r="T311" s="46"/>
      <c r="U311" s="46"/>
      <c r="V311" s="29"/>
      <c r="W311" s="24"/>
    </row>
    <row r="312">
      <c r="B312" s="54"/>
      <c r="D312" s="28"/>
      <c r="E312" s="28"/>
      <c r="F312" s="29"/>
      <c r="G312" s="30"/>
      <c r="H312" s="45"/>
      <c r="I312" s="46"/>
      <c r="J312" s="29"/>
      <c r="K312" s="32"/>
      <c r="L312" s="46"/>
      <c r="M312" s="46"/>
      <c r="N312" s="29"/>
      <c r="O312" s="32"/>
      <c r="P312" s="46"/>
      <c r="Q312" s="46"/>
      <c r="R312" s="29"/>
      <c r="S312" s="32"/>
      <c r="T312" s="46"/>
      <c r="U312" s="46"/>
      <c r="V312" s="29"/>
      <c r="W312" s="24"/>
    </row>
    <row r="313">
      <c r="B313" s="54"/>
      <c r="D313" s="28"/>
      <c r="E313" s="28"/>
      <c r="F313" s="29"/>
      <c r="G313" s="30"/>
      <c r="H313" s="45"/>
      <c r="I313" s="46"/>
      <c r="J313" s="29"/>
      <c r="K313" s="32"/>
      <c r="L313" s="46"/>
      <c r="M313" s="46"/>
      <c r="N313" s="29"/>
      <c r="O313" s="32"/>
      <c r="P313" s="46"/>
      <c r="Q313" s="46"/>
      <c r="R313" s="29"/>
      <c r="S313" s="32"/>
      <c r="T313" s="46"/>
      <c r="U313" s="46"/>
      <c r="V313" s="29"/>
      <c r="W313" s="24"/>
    </row>
    <row r="314">
      <c r="B314" s="54"/>
      <c r="D314" s="28"/>
      <c r="E314" s="28"/>
      <c r="F314" s="29"/>
      <c r="G314" s="30"/>
      <c r="H314" s="45"/>
      <c r="I314" s="46"/>
      <c r="J314" s="29"/>
      <c r="K314" s="32"/>
      <c r="L314" s="46"/>
      <c r="M314" s="46"/>
      <c r="N314" s="29"/>
      <c r="O314" s="32"/>
      <c r="P314" s="46"/>
      <c r="Q314" s="46"/>
      <c r="R314" s="29"/>
      <c r="S314" s="32"/>
      <c r="T314" s="46"/>
      <c r="U314" s="46"/>
      <c r="V314" s="29"/>
      <c r="W314" s="24"/>
    </row>
    <row r="315">
      <c r="B315" s="54"/>
      <c r="D315" s="28"/>
      <c r="E315" s="28"/>
      <c r="F315" s="29"/>
      <c r="G315" s="30"/>
      <c r="H315" s="45"/>
      <c r="I315" s="46"/>
      <c r="J315" s="29"/>
      <c r="K315" s="32"/>
      <c r="L315" s="46"/>
      <c r="M315" s="46"/>
      <c r="N315" s="29"/>
      <c r="O315" s="32"/>
      <c r="P315" s="46"/>
      <c r="Q315" s="46"/>
      <c r="R315" s="29"/>
      <c r="S315" s="32"/>
      <c r="T315" s="46"/>
      <c r="U315" s="46"/>
      <c r="V315" s="29"/>
      <c r="W315" s="24"/>
    </row>
    <row r="316">
      <c r="B316" s="54"/>
      <c r="D316" s="28"/>
      <c r="E316" s="28"/>
      <c r="F316" s="29"/>
      <c r="G316" s="30"/>
      <c r="H316" s="45"/>
      <c r="I316" s="46"/>
      <c r="J316" s="29"/>
      <c r="K316" s="32"/>
      <c r="L316" s="46"/>
      <c r="M316" s="46"/>
      <c r="N316" s="29"/>
      <c r="O316" s="32"/>
      <c r="P316" s="46"/>
      <c r="Q316" s="46"/>
      <c r="R316" s="29"/>
      <c r="S316" s="32"/>
      <c r="T316" s="46"/>
      <c r="U316" s="46"/>
      <c r="V316" s="29"/>
      <c r="W316" s="24"/>
    </row>
    <row r="317">
      <c r="B317" s="54"/>
      <c r="D317" s="28"/>
      <c r="E317" s="28"/>
      <c r="F317" s="29"/>
      <c r="G317" s="30"/>
      <c r="H317" s="45"/>
      <c r="I317" s="46"/>
      <c r="J317" s="29"/>
      <c r="K317" s="32"/>
      <c r="L317" s="46"/>
      <c r="M317" s="46"/>
      <c r="N317" s="29"/>
      <c r="O317" s="32"/>
      <c r="P317" s="46"/>
      <c r="Q317" s="46"/>
      <c r="R317" s="29"/>
      <c r="S317" s="32"/>
      <c r="T317" s="46"/>
      <c r="U317" s="46"/>
      <c r="V317" s="29"/>
      <c r="W317" s="24"/>
    </row>
    <row r="318">
      <c r="B318" s="54"/>
      <c r="D318" s="28"/>
      <c r="E318" s="28"/>
      <c r="F318" s="29"/>
      <c r="G318" s="30"/>
      <c r="H318" s="45"/>
      <c r="I318" s="46"/>
      <c r="J318" s="29"/>
      <c r="K318" s="32"/>
      <c r="L318" s="46"/>
      <c r="M318" s="46"/>
      <c r="N318" s="29"/>
      <c r="O318" s="32"/>
      <c r="P318" s="46"/>
      <c r="Q318" s="46"/>
      <c r="R318" s="29"/>
      <c r="S318" s="32"/>
      <c r="T318" s="46"/>
      <c r="U318" s="46"/>
      <c r="V318" s="29"/>
      <c r="W318" s="24"/>
    </row>
    <row r="319">
      <c r="B319" s="54"/>
      <c r="D319" s="28"/>
      <c r="E319" s="28"/>
      <c r="F319" s="29"/>
      <c r="G319" s="30"/>
      <c r="H319" s="45"/>
      <c r="I319" s="46"/>
      <c r="J319" s="29"/>
      <c r="K319" s="32"/>
      <c r="L319" s="46"/>
      <c r="M319" s="46"/>
      <c r="N319" s="29"/>
      <c r="O319" s="32"/>
      <c r="P319" s="46"/>
      <c r="Q319" s="46"/>
      <c r="R319" s="29"/>
      <c r="S319" s="32"/>
      <c r="T319" s="46"/>
      <c r="U319" s="46"/>
      <c r="V319" s="29"/>
      <c r="W319" s="24"/>
    </row>
    <row r="320">
      <c r="B320" s="54"/>
      <c r="D320" s="28"/>
      <c r="E320" s="28"/>
      <c r="F320" s="29"/>
      <c r="G320" s="30"/>
      <c r="H320" s="45"/>
      <c r="I320" s="46"/>
      <c r="J320" s="29"/>
      <c r="K320" s="32"/>
      <c r="L320" s="46"/>
      <c r="M320" s="46"/>
      <c r="N320" s="29"/>
      <c r="O320" s="32"/>
      <c r="P320" s="46"/>
      <c r="Q320" s="46"/>
      <c r="R320" s="29"/>
      <c r="S320" s="32"/>
      <c r="T320" s="46"/>
      <c r="U320" s="46"/>
      <c r="V320" s="29"/>
      <c r="W320" s="24"/>
    </row>
    <row r="321">
      <c r="B321" s="54"/>
      <c r="D321" s="28"/>
      <c r="E321" s="28"/>
      <c r="F321" s="29"/>
      <c r="G321" s="30"/>
      <c r="H321" s="45"/>
      <c r="I321" s="46"/>
      <c r="J321" s="29"/>
      <c r="K321" s="32"/>
      <c r="L321" s="46"/>
      <c r="M321" s="46"/>
      <c r="N321" s="29"/>
      <c r="O321" s="32"/>
      <c r="P321" s="46"/>
      <c r="Q321" s="46"/>
      <c r="R321" s="29"/>
      <c r="S321" s="32"/>
      <c r="T321" s="46"/>
      <c r="U321" s="46"/>
      <c r="V321" s="29"/>
      <c r="W321" s="24"/>
    </row>
    <row r="322">
      <c r="B322" s="54"/>
      <c r="D322" s="28"/>
      <c r="E322" s="28"/>
      <c r="F322" s="29"/>
      <c r="G322" s="30"/>
      <c r="H322" s="45"/>
      <c r="I322" s="46"/>
      <c r="J322" s="29"/>
      <c r="K322" s="32"/>
      <c r="L322" s="46"/>
      <c r="M322" s="46"/>
      <c r="N322" s="29"/>
      <c r="O322" s="32"/>
      <c r="P322" s="46"/>
      <c r="Q322" s="46"/>
      <c r="R322" s="29"/>
      <c r="S322" s="32"/>
      <c r="T322" s="46"/>
      <c r="U322" s="46"/>
      <c r="V322" s="29"/>
      <c r="W322" s="24"/>
    </row>
    <row r="323">
      <c r="B323" s="54"/>
      <c r="D323" s="28"/>
      <c r="E323" s="28"/>
      <c r="F323" s="29"/>
      <c r="G323" s="30"/>
      <c r="H323" s="45"/>
      <c r="I323" s="46"/>
      <c r="J323" s="29"/>
      <c r="K323" s="32"/>
      <c r="L323" s="46"/>
      <c r="M323" s="46"/>
      <c r="N323" s="29"/>
      <c r="O323" s="32"/>
      <c r="P323" s="46"/>
      <c r="Q323" s="46"/>
      <c r="R323" s="29"/>
      <c r="S323" s="32"/>
      <c r="T323" s="46"/>
      <c r="U323" s="46"/>
      <c r="V323" s="29"/>
      <c r="W323" s="24"/>
    </row>
    <row r="324">
      <c r="B324" s="54"/>
      <c r="D324" s="28"/>
      <c r="E324" s="28"/>
      <c r="F324" s="29"/>
      <c r="G324" s="30"/>
      <c r="H324" s="45"/>
      <c r="I324" s="46"/>
      <c r="J324" s="29"/>
      <c r="K324" s="32"/>
      <c r="L324" s="46"/>
      <c r="M324" s="46"/>
      <c r="N324" s="29"/>
      <c r="O324" s="32"/>
      <c r="P324" s="46"/>
      <c r="Q324" s="46"/>
      <c r="R324" s="29"/>
      <c r="S324" s="32"/>
      <c r="T324" s="46"/>
      <c r="U324" s="46"/>
      <c r="V324" s="29"/>
      <c r="W324" s="24"/>
    </row>
    <row r="325">
      <c r="B325" s="54"/>
      <c r="D325" s="28"/>
      <c r="E325" s="28"/>
      <c r="F325" s="29"/>
      <c r="G325" s="30"/>
      <c r="H325" s="45"/>
      <c r="I325" s="46"/>
      <c r="J325" s="29"/>
      <c r="K325" s="32"/>
      <c r="L325" s="46"/>
      <c r="M325" s="46"/>
      <c r="N325" s="29"/>
      <c r="O325" s="32"/>
      <c r="P325" s="46"/>
      <c r="Q325" s="46"/>
      <c r="R325" s="29"/>
      <c r="S325" s="32"/>
      <c r="T325" s="46"/>
      <c r="U325" s="46"/>
      <c r="V325" s="29"/>
      <c r="W325" s="24"/>
    </row>
    <row r="326">
      <c r="B326" s="54"/>
      <c r="D326" s="28"/>
      <c r="E326" s="28"/>
      <c r="F326" s="29"/>
      <c r="G326" s="30"/>
      <c r="H326" s="45"/>
      <c r="I326" s="46"/>
      <c r="J326" s="29"/>
      <c r="K326" s="32"/>
      <c r="L326" s="46"/>
      <c r="M326" s="46"/>
      <c r="N326" s="29"/>
      <c r="O326" s="32"/>
      <c r="P326" s="46"/>
      <c r="Q326" s="46"/>
      <c r="R326" s="29"/>
      <c r="S326" s="32"/>
      <c r="T326" s="46"/>
      <c r="U326" s="46"/>
      <c r="V326" s="29"/>
      <c r="W326" s="24"/>
    </row>
    <row r="327">
      <c r="B327" s="54"/>
      <c r="D327" s="28"/>
      <c r="E327" s="28"/>
      <c r="F327" s="29"/>
      <c r="G327" s="30"/>
      <c r="H327" s="45"/>
      <c r="I327" s="46"/>
      <c r="J327" s="29"/>
      <c r="K327" s="32"/>
      <c r="L327" s="46"/>
      <c r="M327" s="46"/>
      <c r="N327" s="29"/>
      <c r="O327" s="32"/>
      <c r="P327" s="46"/>
      <c r="Q327" s="46"/>
      <c r="R327" s="29"/>
      <c r="S327" s="32"/>
      <c r="T327" s="46"/>
      <c r="U327" s="46"/>
      <c r="V327" s="29"/>
      <c r="W327" s="24"/>
    </row>
    <row r="328">
      <c r="B328" s="54"/>
      <c r="D328" s="28"/>
      <c r="E328" s="28"/>
      <c r="F328" s="29"/>
      <c r="G328" s="30"/>
      <c r="H328" s="45"/>
      <c r="I328" s="46"/>
      <c r="J328" s="29"/>
      <c r="K328" s="32"/>
      <c r="L328" s="46"/>
      <c r="M328" s="46"/>
      <c r="N328" s="29"/>
      <c r="O328" s="32"/>
      <c r="P328" s="46"/>
      <c r="Q328" s="46"/>
      <c r="R328" s="29"/>
      <c r="S328" s="32"/>
      <c r="T328" s="46"/>
      <c r="U328" s="46"/>
      <c r="V328" s="29"/>
      <c r="W328" s="24"/>
    </row>
    <row r="329">
      <c r="B329" s="54"/>
      <c r="D329" s="28"/>
      <c r="E329" s="28"/>
      <c r="F329" s="29"/>
      <c r="G329" s="30"/>
      <c r="H329" s="45"/>
      <c r="I329" s="46"/>
      <c r="J329" s="29"/>
      <c r="K329" s="32"/>
      <c r="L329" s="46"/>
      <c r="M329" s="46"/>
      <c r="N329" s="29"/>
      <c r="O329" s="32"/>
      <c r="P329" s="46"/>
      <c r="Q329" s="46"/>
      <c r="R329" s="29"/>
      <c r="S329" s="32"/>
      <c r="T329" s="46"/>
      <c r="U329" s="46"/>
      <c r="V329" s="29"/>
      <c r="W329" s="24"/>
    </row>
    <row r="330">
      <c r="B330" s="54"/>
      <c r="D330" s="28"/>
      <c r="E330" s="28"/>
      <c r="F330" s="29"/>
      <c r="G330" s="30"/>
      <c r="H330" s="45"/>
      <c r="I330" s="46"/>
      <c r="J330" s="29"/>
      <c r="K330" s="32"/>
      <c r="L330" s="46"/>
      <c r="M330" s="46"/>
      <c r="N330" s="29"/>
      <c r="O330" s="32"/>
      <c r="P330" s="46"/>
      <c r="Q330" s="46"/>
      <c r="R330" s="29"/>
      <c r="S330" s="32"/>
      <c r="T330" s="46"/>
      <c r="U330" s="46"/>
      <c r="V330" s="29"/>
      <c r="W330" s="24"/>
    </row>
    <row r="331">
      <c r="B331" s="54"/>
      <c r="D331" s="28"/>
      <c r="E331" s="28"/>
      <c r="F331" s="29"/>
      <c r="G331" s="30"/>
      <c r="H331" s="45"/>
      <c r="I331" s="46"/>
      <c r="J331" s="29"/>
      <c r="K331" s="32"/>
      <c r="L331" s="46"/>
      <c r="M331" s="46"/>
      <c r="N331" s="29"/>
      <c r="O331" s="32"/>
      <c r="P331" s="46"/>
      <c r="Q331" s="46"/>
      <c r="R331" s="29"/>
      <c r="S331" s="32"/>
      <c r="T331" s="46"/>
      <c r="U331" s="46"/>
      <c r="V331" s="29"/>
      <c r="W331" s="24"/>
    </row>
    <row r="332">
      <c r="B332" s="54"/>
      <c r="D332" s="28"/>
      <c r="E332" s="28"/>
      <c r="F332" s="29"/>
      <c r="G332" s="30"/>
      <c r="H332" s="45"/>
      <c r="I332" s="46"/>
      <c r="J332" s="29"/>
      <c r="K332" s="32"/>
      <c r="L332" s="46"/>
      <c r="M332" s="46"/>
      <c r="N332" s="29"/>
      <c r="O332" s="32"/>
      <c r="P332" s="46"/>
      <c r="Q332" s="46"/>
      <c r="R332" s="29"/>
      <c r="S332" s="32"/>
      <c r="T332" s="46"/>
      <c r="U332" s="46"/>
      <c r="V332" s="29"/>
      <c r="W332" s="24"/>
    </row>
    <row r="333">
      <c r="B333" s="54"/>
      <c r="D333" s="28"/>
      <c r="E333" s="28"/>
      <c r="F333" s="29"/>
      <c r="G333" s="30"/>
      <c r="H333" s="45"/>
      <c r="I333" s="46"/>
      <c r="J333" s="29"/>
      <c r="K333" s="32"/>
      <c r="L333" s="46"/>
      <c r="M333" s="46"/>
      <c r="N333" s="29"/>
      <c r="O333" s="32"/>
      <c r="P333" s="46"/>
      <c r="Q333" s="46"/>
      <c r="R333" s="29"/>
      <c r="S333" s="32"/>
      <c r="T333" s="46"/>
      <c r="U333" s="46"/>
      <c r="V333" s="29"/>
      <c r="W333" s="24"/>
    </row>
    <row r="334">
      <c r="B334" s="54"/>
      <c r="D334" s="28"/>
      <c r="E334" s="28"/>
      <c r="F334" s="29"/>
      <c r="G334" s="30"/>
      <c r="H334" s="45"/>
      <c r="I334" s="46"/>
      <c r="J334" s="29"/>
      <c r="K334" s="32"/>
      <c r="L334" s="46"/>
      <c r="M334" s="46"/>
      <c r="N334" s="29"/>
      <c r="O334" s="32"/>
      <c r="P334" s="46"/>
      <c r="Q334" s="46"/>
      <c r="R334" s="29"/>
      <c r="S334" s="32"/>
      <c r="T334" s="46"/>
      <c r="U334" s="46"/>
      <c r="V334" s="29"/>
      <c r="W334" s="24"/>
    </row>
    <row r="335">
      <c r="B335" s="54"/>
      <c r="D335" s="28"/>
      <c r="E335" s="28"/>
      <c r="F335" s="29"/>
      <c r="G335" s="30"/>
      <c r="H335" s="45"/>
      <c r="I335" s="46"/>
      <c r="J335" s="29"/>
      <c r="K335" s="32"/>
      <c r="L335" s="46"/>
      <c r="M335" s="46"/>
      <c r="N335" s="29"/>
      <c r="O335" s="32"/>
      <c r="P335" s="46"/>
      <c r="Q335" s="46"/>
      <c r="R335" s="29"/>
      <c r="S335" s="32"/>
      <c r="T335" s="46"/>
      <c r="U335" s="46"/>
      <c r="V335" s="29"/>
      <c r="W335" s="24"/>
    </row>
    <row r="336">
      <c r="B336" s="54"/>
      <c r="D336" s="28"/>
      <c r="E336" s="28"/>
      <c r="F336" s="29"/>
      <c r="G336" s="30"/>
      <c r="H336" s="45"/>
      <c r="I336" s="46"/>
      <c r="J336" s="29"/>
      <c r="K336" s="32"/>
      <c r="L336" s="46"/>
      <c r="M336" s="46"/>
      <c r="N336" s="29"/>
      <c r="O336" s="32"/>
      <c r="P336" s="46"/>
      <c r="Q336" s="46"/>
      <c r="R336" s="29"/>
      <c r="S336" s="32"/>
      <c r="T336" s="46"/>
      <c r="U336" s="46"/>
      <c r="V336" s="29"/>
      <c r="W336" s="24"/>
    </row>
    <row r="337">
      <c r="B337" s="54"/>
      <c r="D337" s="28"/>
      <c r="E337" s="28"/>
      <c r="F337" s="29"/>
      <c r="G337" s="30"/>
      <c r="H337" s="45"/>
      <c r="I337" s="46"/>
      <c r="J337" s="29"/>
      <c r="K337" s="32"/>
      <c r="L337" s="46"/>
      <c r="M337" s="46"/>
      <c r="N337" s="29"/>
      <c r="O337" s="32"/>
      <c r="P337" s="46"/>
      <c r="Q337" s="46"/>
      <c r="R337" s="29"/>
      <c r="S337" s="32"/>
      <c r="T337" s="46"/>
      <c r="U337" s="46"/>
      <c r="V337" s="29"/>
      <c r="W337" s="24"/>
    </row>
    <row r="338">
      <c r="B338" s="54"/>
      <c r="D338" s="28"/>
      <c r="E338" s="28"/>
      <c r="F338" s="29"/>
      <c r="G338" s="30"/>
      <c r="H338" s="45"/>
      <c r="I338" s="46"/>
      <c r="J338" s="29"/>
      <c r="K338" s="32"/>
      <c r="L338" s="46"/>
      <c r="M338" s="46"/>
      <c r="N338" s="29"/>
      <c r="O338" s="32"/>
      <c r="P338" s="46"/>
      <c r="Q338" s="46"/>
      <c r="R338" s="29"/>
      <c r="S338" s="32"/>
      <c r="T338" s="46"/>
      <c r="U338" s="46"/>
      <c r="V338" s="29"/>
      <c r="W338" s="24"/>
    </row>
    <row r="339">
      <c r="B339" s="54"/>
      <c r="D339" s="28"/>
      <c r="E339" s="28"/>
      <c r="F339" s="29"/>
      <c r="G339" s="30"/>
      <c r="H339" s="45"/>
      <c r="I339" s="46"/>
      <c r="J339" s="29"/>
      <c r="K339" s="32"/>
      <c r="L339" s="46"/>
      <c r="M339" s="46"/>
      <c r="N339" s="29"/>
      <c r="O339" s="32"/>
      <c r="P339" s="46"/>
      <c r="Q339" s="46"/>
      <c r="R339" s="29"/>
      <c r="S339" s="32"/>
      <c r="T339" s="46"/>
      <c r="U339" s="46"/>
      <c r="V339" s="29"/>
      <c r="W339" s="24"/>
    </row>
    <row r="340">
      <c r="B340" s="54"/>
      <c r="D340" s="28"/>
      <c r="E340" s="28"/>
      <c r="F340" s="29"/>
      <c r="G340" s="30"/>
      <c r="H340" s="45"/>
      <c r="I340" s="46"/>
      <c r="J340" s="29"/>
      <c r="K340" s="32"/>
      <c r="L340" s="46"/>
      <c r="M340" s="46"/>
      <c r="N340" s="29"/>
      <c r="O340" s="32"/>
      <c r="P340" s="46"/>
      <c r="Q340" s="46"/>
      <c r="R340" s="29"/>
      <c r="S340" s="32"/>
      <c r="T340" s="46"/>
      <c r="U340" s="46"/>
      <c r="V340" s="29"/>
      <c r="W340" s="24"/>
    </row>
    <row r="341">
      <c r="B341" s="54"/>
      <c r="D341" s="28"/>
      <c r="E341" s="28"/>
      <c r="F341" s="29"/>
      <c r="G341" s="30"/>
      <c r="H341" s="45"/>
      <c r="I341" s="46"/>
      <c r="J341" s="29"/>
      <c r="K341" s="32"/>
      <c r="L341" s="46"/>
      <c r="M341" s="46"/>
      <c r="N341" s="29"/>
      <c r="O341" s="32"/>
      <c r="P341" s="46"/>
      <c r="Q341" s="46"/>
      <c r="R341" s="29"/>
      <c r="S341" s="32"/>
      <c r="T341" s="46"/>
      <c r="U341" s="46"/>
      <c r="V341" s="29"/>
      <c r="W341" s="24"/>
    </row>
    <row r="342">
      <c r="B342" s="54"/>
      <c r="D342" s="28"/>
      <c r="E342" s="28"/>
      <c r="F342" s="29"/>
      <c r="G342" s="30"/>
      <c r="H342" s="45"/>
      <c r="I342" s="46"/>
      <c r="J342" s="29"/>
      <c r="K342" s="32"/>
      <c r="L342" s="46"/>
      <c r="M342" s="46"/>
      <c r="N342" s="29"/>
      <c r="O342" s="32"/>
      <c r="P342" s="46"/>
      <c r="Q342" s="46"/>
      <c r="R342" s="29"/>
      <c r="S342" s="32"/>
      <c r="T342" s="46"/>
      <c r="U342" s="46"/>
      <c r="V342" s="29"/>
      <c r="W342" s="24"/>
    </row>
    <row r="343">
      <c r="B343" s="54"/>
      <c r="D343" s="28"/>
      <c r="E343" s="28"/>
      <c r="F343" s="29"/>
      <c r="G343" s="30"/>
      <c r="H343" s="45"/>
      <c r="I343" s="46"/>
      <c r="J343" s="29"/>
      <c r="K343" s="32"/>
      <c r="L343" s="46"/>
      <c r="M343" s="46"/>
      <c r="N343" s="29"/>
      <c r="O343" s="32"/>
      <c r="P343" s="46"/>
      <c r="Q343" s="46"/>
      <c r="R343" s="29"/>
      <c r="S343" s="32"/>
      <c r="T343" s="46"/>
      <c r="U343" s="46"/>
      <c r="V343" s="29"/>
      <c r="W343" s="24"/>
    </row>
    <row r="344">
      <c r="B344" s="54"/>
      <c r="D344" s="28"/>
      <c r="E344" s="28"/>
      <c r="F344" s="29"/>
      <c r="G344" s="30"/>
      <c r="H344" s="45"/>
      <c r="I344" s="46"/>
      <c r="J344" s="29"/>
      <c r="K344" s="32"/>
      <c r="L344" s="46"/>
      <c r="M344" s="46"/>
      <c r="N344" s="29"/>
      <c r="O344" s="32"/>
      <c r="P344" s="46"/>
      <c r="Q344" s="46"/>
      <c r="R344" s="29"/>
      <c r="S344" s="32"/>
      <c r="T344" s="46"/>
      <c r="U344" s="46"/>
      <c r="V344" s="29"/>
      <c r="W344" s="24"/>
    </row>
    <row r="345">
      <c r="B345" s="54"/>
      <c r="D345" s="28"/>
      <c r="E345" s="28"/>
      <c r="F345" s="29"/>
      <c r="G345" s="30"/>
      <c r="H345" s="45"/>
      <c r="I345" s="46"/>
      <c r="J345" s="29"/>
      <c r="K345" s="32"/>
      <c r="L345" s="46"/>
      <c r="M345" s="46"/>
      <c r="N345" s="29"/>
      <c r="O345" s="32"/>
      <c r="P345" s="46"/>
      <c r="Q345" s="46"/>
      <c r="R345" s="29"/>
      <c r="S345" s="32"/>
      <c r="T345" s="46"/>
      <c r="U345" s="46"/>
      <c r="V345" s="29"/>
      <c r="W345" s="24"/>
    </row>
    <row r="346">
      <c r="B346" s="54"/>
      <c r="D346" s="28"/>
      <c r="E346" s="28"/>
      <c r="F346" s="29"/>
      <c r="G346" s="30"/>
      <c r="H346" s="45"/>
      <c r="I346" s="46"/>
      <c r="J346" s="29"/>
      <c r="K346" s="32"/>
      <c r="L346" s="46"/>
      <c r="M346" s="46"/>
      <c r="N346" s="29"/>
      <c r="O346" s="32"/>
      <c r="P346" s="46"/>
      <c r="Q346" s="46"/>
      <c r="R346" s="29"/>
      <c r="S346" s="32"/>
      <c r="T346" s="46"/>
      <c r="U346" s="46"/>
      <c r="V346" s="29"/>
      <c r="W346" s="24"/>
    </row>
    <row r="347">
      <c r="B347" s="54"/>
      <c r="D347" s="28"/>
      <c r="E347" s="28"/>
      <c r="F347" s="29"/>
      <c r="G347" s="30"/>
      <c r="H347" s="45"/>
      <c r="I347" s="46"/>
      <c r="J347" s="29"/>
      <c r="K347" s="32"/>
      <c r="L347" s="46"/>
      <c r="M347" s="46"/>
      <c r="N347" s="29"/>
      <c r="O347" s="32"/>
      <c r="P347" s="46"/>
      <c r="Q347" s="46"/>
      <c r="R347" s="29"/>
      <c r="S347" s="32"/>
      <c r="T347" s="46"/>
      <c r="U347" s="46"/>
      <c r="V347" s="29"/>
      <c r="W347" s="24"/>
    </row>
    <row r="348">
      <c r="B348" s="54"/>
      <c r="D348" s="28"/>
      <c r="E348" s="28"/>
      <c r="F348" s="29"/>
      <c r="G348" s="30"/>
      <c r="H348" s="45"/>
      <c r="I348" s="46"/>
      <c r="J348" s="29"/>
      <c r="K348" s="32"/>
      <c r="L348" s="46"/>
      <c r="M348" s="46"/>
      <c r="N348" s="29"/>
      <c r="O348" s="32"/>
      <c r="P348" s="46"/>
      <c r="Q348" s="46"/>
      <c r="R348" s="29"/>
      <c r="S348" s="32"/>
      <c r="T348" s="46"/>
      <c r="U348" s="46"/>
      <c r="V348" s="29"/>
      <c r="W348" s="24"/>
    </row>
    <row r="349">
      <c r="B349" s="54"/>
      <c r="D349" s="28"/>
      <c r="E349" s="28"/>
      <c r="F349" s="29"/>
      <c r="G349" s="30"/>
      <c r="H349" s="45"/>
      <c r="I349" s="46"/>
      <c r="J349" s="29"/>
      <c r="K349" s="32"/>
      <c r="L349" s="46"/>
      <c r="M349" s="46"/>
      <c r="N349" s="29"/>
      <c r="O349" s="32"/>
      <c r="P349" s="46"/>
      <c r="Q349" s="46"/>
      <c r="R349" s="29"/>
      <c r="S349" s="32"/>
      <c r="T349" s="46"/>
      <c r="U349" s="46"/>
      <c r="V349" s="29"/>
      <c r="W349" s="24"/>
    </row>
    <row r="350">
      <c r="B350" s="54"/>
      <c r="D350" s="28"/>
      <c r="E350" s="28"/>
      <c r="F350" s="29"/>
      <c r="G350" s="30"/>
      <c r="H350" s="45"/>
      <c r="I350" s="46"/>
      <c r="J350" s="29"/>
      <c r="K350" s="32"/>
      <c r="L350" s="46"/>
      <c r="M350" s="46"/>
      <c r="N350" s="29"/>
      <c r="O350" s="32"/>
      <c r="P350" s="46"/>
      <c r="Q350" s="46"/>
      <c r="R350" s="29"/>
      <c r="S350" s="32"/>
      <c r="T350" s="46"/>
      <c r="U350" s="46"/>
      <c r="V350" s="29"/>
      <c r="W350" s="24"/>
    </row>
    <row r="351">
      <c r="B351" s="54"/>
      <c r="D351" s="28"/>
      <c r="E351" s="28"/>
      <c r="F351" s="29"/>
      <c r="G351" s="30"/>
      <c r="H351" s="45"/>
      <c r="I351" s="46"/>
      <c r="J351" s="29"/>
      <c r="K351" s="32"/>
      <c r="L351" s="46"/>
      <c r="M351" s="46"/>
      <c r="N351" s="29"/>
      <c r="O351" s="32"/>
      <c r="P351" s="46"/>
      <c r="Q351" s="46"/>
      <c r="R351" s="29"/>
      <c r="S351" s="32"/>
      <c r="T351" s="46"/>
      <c r="U351" s="46"/>
      <c r="V351" s="29"/>
      <c r="W351" s="24"/>
    </row>
    <row r="352">
      <c r="B352" s="54"/>
      <c r="D352" s="28"/>
      <c r="E352" s="28"/>
      <c r="F352" s="29"/>
      <c r="G352" s="30"/>
      <c r="H352" s="45"/>
      <c r="I352" s="46"/>
      <c r="J352" s="29"/>
      <c r="K352" s="32"/>
      <c r="L352" s="46"/>
      <c r="M352" s="46"/>
      <c r="N352" s="29"/>
      <c r="O352" s="32"/>
      <c r="P352" s="46"/>
      <c r="Q352" s="46"/>
      <c r="R352" s="29"/>
      <c r="S352" s="32"/>
      <c r="T352" s="46"/>
      <c r="U352" s="46"/>
      <c r="V352" s="29"/>
      <c r="W352" s="24"/>
    </row>
    <row r="353">
      <c r="B353" s="54"/>
      <c r="D353" s="28"/>
      <c r="E353" s="28"/>
      <c r="F353" s="29"/>
      <c r="G353" s="30"/>
      <c r="H353" s="45"/>
      <c r="I353" s="46"/>
      <c r="J353" s="29"/>
      <c r="K353" s="32"/>
      <c r="L353" s="46"/>
      <c r="M353" s="46"/>
      <c r="N353" s="29"/>
      <c r="O353" s="32"/>
      <c r="P353" s="46"/>
      <c r="Q353" s="46"/>
      <c r="R353" s="29"/>
      <c r="S353" s="32"/>
      <c r="T353" s="46"/>
      <c r="U353" s="46"/>
      <c r="V353" s="29"/>
      <c r="W353" s="24"/>
    </row>
    <row r="354">
      <c r="B354" s="54"/>
      <c r="D354" s="28"/>
      <c r="E354" s="28"/>
      <c r="F354" s="29"/>
      <c r="G354" s="30"/>
      <c r="H354" s="45"/>
      <c r="I354" s="46"/>
      <c r="J354" s="29"/>
      <c r="K354" s="32"/>
      <c r="L354" s="46"/>
      <c r="M354" s="46"/>
      <c r="N354" s="29"/>
      <c r="O354" s="32"/>
      <c r="P354" s="46"/>
      <c r="Q354" s="46"/>
      <c r="R354" s="29"/>
      <c r="S354" s="32"/>
      <c r="T354" s="46"/>
      <c r="U354" s="46"/>
      <c r="V354" s="29"/>
      <c r="W354" s="24"/>
    </row>
    <row r="355">
      <c r="B355" s="54"/>
      <c r="D355" s="28"/>
      <c r="E355" s="28"/>
      <c r="F355" s="29"/>
      <c r="G355" s="30"/>
      <c r="H355" s="45"/>
      <c r="I355" s="46"/>
      <c r="J355" s="29"/>
      <c r="K355" s="32"/>
      <c r="L355" s="46"/>
      <c r="M355" s="46"/>
      <c r="N355" s="29"/>
      <c r="O355" s="32"/>
      <c r="P355" s="46"/>
      <c r="Q355" s="46"/>
      <c r="R355" s="29"/>
      <c r="S355" s="32"/>
      <c r="T355" s="46"/>
      <c r="U355" s="46"/>
      <c r="V355" s="29"/>
      <c r="W355" s="24"/>
    </row>
    <row r="356">
      <c r="B356" s="54"/>
      <c r="D356" s="28"/>
      <c r="E356" s="28"/>
      <c r="F356" s="29"/>
      <c r="G356" s="30"/>
      <c r="H356" s="45"/>
      <c r="I356" s="46"/>
      <c r="J356" s="29"/>
      <c r="K356" s="32"/>
      <c r="L356" s="46"/>
      <c r="M356" s="46"/>
      <c r="N356" s="29"/>
      <c r="O356" s="32"/>
      <c r="P356" s="46"/>
      <c r="Q356" s="46"/>
      <c r="R356" s="29"/>
      <c r="S356" s="32"/>
      <c r="T356" s="46"/>
      <c r="U356" s="46"/>
      <c r="V356" s="29"/>
      <c r="W356" s="24"/>
    </row>
    <row r="357">
      <c r="B357" s="54"/>
      <c r="D357" s="28"/>
      <c r="E357" s="28"/>
      <c r="F357" s="29"/>
      <c r="G357" s="30"/>
      <c r="H357" s="45"/>
      <c r="I357" s="46"/>
      <c r="J357" s="29"/>
      <c r="K357" s="32"/>
      <c r="L357" s="46"/>
      <c r="M357" s="46"/>
      <c r="N357" s="29"/>
      <c r="O357" s="32"/>
      <c r="P357" s="46"/>
      <c r="Q357" s="46"/>
      <c r="R357" s="29"/>
      <c r="S357" s="32"/>
      <c r="T357" s="46"/>
      <c r="U357" s="46"/>
      <c r="V357" s="29"/>
      <c r="W357" s="24"/>
    </row>
    <row r="358">
      <c r="B358" s="54"/>
      <c r="D358" s="28"/>
      <c r="E358" s="28"/>
      <c r="F358" s="29"/>
      <c r="G358" s="30"/>
      <c r="H358" s="45"/>
      <c r="I358" s="46"/>
      <c r="J358" s="29"/>
      <c r="K358" s="32"/>
      <c r="L358" s="46"/>
      <c r="M358" s="46"/>
      <c r="N358" s="29"/>
      <c r="O358" s="32"/>
      <c r="P358" s="46"/>
      <c r="Q358" s="46"/>
      <c r="R358" s="29"/>
      <c r="S358" s="32"/>
      <c r="T358" s="46"/>
      <c r="U358" s="46"/>
      <c r="V358" s="29"/>
      <c r="W358" s="24"/>
    </row>
    <row r="359">
      <c r="B359" s="54"/>
      <c r="D359" s="28"/>
      <c r="E359" s="28"/>
      <c r="F359" s="29"/>
      <c r="G359" s="30"/>
      <c r="H359" s="45"/>
      <c r="I359" s="46"/>
      <c r="J359" s="29"/>
      <c r="K359" s="32"/>
      <c r="L359" s="46"/>
      <c r="M359" s="46"/>
      <c r="N359" s="29"/>
      <c r="O359" s="32"/>
      <c r="P359" s="46"/>
      <c r="Q359" s="46"/>
      <c r="R359" s="29"/>
      <c r="S359" s="32"/>
      <c r="T359" s="46"/>
      <c r="U359" s="46"/>
      <c r="V359" s="29"/>
      <c r="W359" s="24"/>
    </row>
    <row r="360">
      <c r="B360" s="54"/>
      <c r="D360" s="28"/>
      <c r="E360" s="28"/>
      <c r="F360" s="29"/>
      <c r="G360" s="30"/>
      <c r="H360" s="45"/>
      <c r="I360" s="46"/>
      <c r="J360" s="29"/>
      <c r="K360" s="32"/>
      <c r="L360" s="46"/>
      <c r="M360" s="46"/>
      <c r="N360" s="29"/>
      <c r="O360" s="32"/>
      <c r="P360" s="46"/>
      <c r="Q360" s="46"/>
      <c r="R360" s="29"/>
      <c r="S360" s="32"/>
      <c r="T360" s="46"/>
      <c r="U360" s="46"/>
      <c r="V360" s="29"/>
      <c r="W360" s="24"/>
    </row>
    <row r="361">
      <c r="B361" s="54"/>
      <c r="D361" s="28"/>
      <c r="E361" s="28"/>
      <c r="F361" s="29"/>
      <c r="G361" s="30"/>
      <c r="H361" s="45"/>
      <c r="I361" s="46"/>
      <c r="J361" s="29"/>
      <c r="K361" s="32"/>
      <c r="L361" s="46"/>
      <c r="M361" s="46"/>
      <c r="N361" s="29"/>
      <c r="O361" s="32"/>
      <c r="P361" s="46"/>
      <c r="Q361" s="46"/>
      <c r="R361" s="29"/>
      <c r="S361" s="32"/>
      <c r="T361" s="46"/>
      <c r="U361" s="46"/>
      <c r="V361" s="29"/>
      <c r="W361" s="24"/>
    </row>
    <row r="362">
      <c r="B362" s="54"/>
      <c r="D362" s="28"/>
      <c r="E362" s="28"/>
      <c r="F362" s="29"/>
      <c r="G362" s="30"/>
      <c r="H362" s="45"/>
      <c r="I362" s="46"/>
      <c r="J362" s="29"/>
      <c r="K362" s="32"/>
      <c r="L362" s="46"/>
      <c r="M362" s="46"/>
      <c r="N362" s="29"/>
      <c r="O362" s="32"/>
      <c r="P362" s="46"/>
      <c r="Q362" s="46"/>
      <c r="R362" s="29"/>
      <c r="S362" s="32"/>
      <c r="T362" s="46"/>
      <c r="U362" s="46"/>
      <c r="V362" s="29"/>
      <c r="W362" s="24"/>
    </row>
    <row r="363">
      <c r="B363" s="54"/>
      <c r="D363" s="28"/>
      <c r="E363" s="28"/>
      <c r="F363" s="29"/>
      <c r="G363" s="30"/>
      <c r="H363" s="45"/>
      <c r="I363" s="46"/>
      <c r="J363" s="29"/>
      <c r="K363" s="32"/>
      <c r="L363" s="46"/>
      <c r="M363" s="46"/>
      <c r="N363" s="29"/>
      <c r="O363" s="32"/>
      <c r="P363" s="46"/>
      <c r="Q363" s="46"/>
      <c r="R363" s="29"/>
      <c r="S363" s="32"/>
      <c r="T363" s="46"/>
      <c r="U363" s="46"/>
      <c r="V363" s="29"/>
      <c r="W363" s="24"/>
    </row>
    <row r="364">
      <c r="B364" s="54"/>
      <c r="D364" s="28"/>
      <c r="E364" s="28"/>
      <c r="F364" s="29"/>
      <c r="G364" s="30"/>
      <c r="H364" s="45"/>
      <c r="I364" s="46"/>
      <c r="J364" s="29"/>
      <c r="K364" s="32"/>
      <c r="L364" s="46"/>
      <c r="M364" s="46"/>
      <c r="N364" s="29"/>
      <c r="O364" s="32"/>
      <c r="P364" s="46"/>
      <c r="Q364" s="46"/>
      <c r="R364" s="29"/>
      <c r="S364" s="32"/>
      <c r="T364" s="46"/>
      <c r="U364" s="46"/>
      <c r="V364" s="29"/>
      <c r="W364" s="24"/>
    </row>
    <row r="365">
      <c r="B365" s="54"/>
      <c r="D365" s="28"/>
      <c r="E365" s="28"/>
      <c r="F365" s="29"/>
      <c r="G365" s="30"/>
      <c r="H365" s="45"/>
      <c r="I365" s="46"/>
      <c r="J365" s="29"/>
      <c r="K365" s="32"/>
      <c r="L365" s="46"/>
      <c r="M365" s="46"/>
      <c r="N365" s="29"/>
      <c r="O365" s="32"/>
      <c r="P365" s="46"/>
      <c r="Q365" s="46"/>
      <c r="R365" s="29"/>
      <c r="S365" s="32"/>
      <c r="T365" s="46"/>
      <c r="U365" s="46"/>
      <c r="V365" s="29"/>
      <c r="W365" s="24"/>
    </row>
    <row r="366">
      <c r="B366" s="54"/>
      <c r="D366" s="28"/>
      <c r="E366" s="28"/>
      <c r="F366" s="29"/>
      <c r="G366" s="30"/>
      <c r="H366" s="45"/>
      <c r="I366" s="46"/>
      <c r="J366" s="29"/>
      <c r="K366" s="32"/>
      <c r="L366" s="46"/>
      <c r="M366" s="46"/>
      <c r="N366" s="29"/>
      <c r="O366" s="32"/>
      <c r="P366" s="46"/>
      <c r="Q366" s="46"/>
      <c r="R366" s="29"/>
      <c r="S366" s="32"/>
      <c r="T366" s="46"/>
      <c r="U366" s="46"/>
      <c r="V366" s="29"/>
      <c r="W366" s="24"/>
    </row>
    <row r="367">
      <c r="B367" s="54"/>
      <c r="D367" s="28"/>
      <c r="E367" s="28"/>
      <c r="F367" s="29"/>
      <c r="G367" s="30"/>
      <c r="H367" s="45"/>
      <c r="I367" s="46"/>
      <c r="J367" s="29"/>
      <c r="K367" s="32"/>
      <c r="L367" s="46"/>
      <c r="M367" s="46"/>
      <c r="N367" s="29"/>
      <c r="O367" s="32"/>
      <c r="P367" s="46"/>
      <c r="Q367" s="46"/>
      <c r="R367" s="29"/>
      <c r="S367" s="32"/>
      <c r="T367" s="46"/>
      <c r="U367" s="46"/>
      <c r="V367" s="29"/>
      <c r="W367" s="24"/>
    </row>
    <row r="368">
      <c r="B368" s="54"/>
      <c r="D368" s="28"/>
      <c r="E368" s="28"/>
      <c r="F368" s="29"/>
      <c r="G368" s="30"/>
      <c r="H368" s="45"/>
      <c r="I368" s="46"/>
      <c r="J368" s="29"/>
      <c r="K368" s="32"/>
      <c r="L368" s="46"/>
      <c r="M368" s="46"/>
      <c r="N368" s="29"/>
      <c r="O368" s="32"/>
      <c r="P368" s="46"/>
      <c r="Q368" s="46"/>
      <c r="R368" s="29"/>
      <c r="S368" s="32"/>
      <c r="T368" s="46"/>
      <c r="U368" s="46"/>
      <c r="V368" s="29"/>
      <c r="W368" s="24"/>
    </row>
    <row r="369">
      <c r="B369" s="54"/>
      <c r="D369" s="28"/>
      <c r="E369" s="28"/>
      <c r="F369" s="29"/>
      <c r="G369" s="30"/>
      <c r="H369" s="45"/>
      <c r="I369" s="46"/>
      <c r="J369" s="29"/>
      <c r="K369" s="32"/>
      <c r="L369" s="46"/>
      <c r="M369" s="46"/>
      <c r="N369" s="29"/>
      <c r="O369" s="32"/>
      <c r="P369" s="46"/>
      <c r="Q369" s="46"/>
      <c r="R369" s="29"/>
      <c r="S369" s="32"/>
      <c r="T369" s="46"/>
      <c r="U369" s="46"/>
      <c r="V369" s="29"/>
      <c r="W369" s="24"/>
    </row>
    <row r="370">
      <c r="B370" s="54"/>
      <c r="D370" s="28"/>
      <c r="E370" s="28"/>
      <c r="F370" s="29"/>
      <c r="G370" s="30"/>
      <c r="H370" s="45"/>
      <c r="I370" s="46"/>
      <c r="J370" s="29"/>
      <c r="K370" s="32"/>
      <c r="L370" s="46"/>
      <c r="M370" s="46"/>
      <c r="N370" s="29"/>
      <c r="O370" s="32"/>
      <c r="P370" s="46"/>
      <c r="Q370" s="46"/>
      <c r="R370" s="29"/>
      <c r="S370" s="32"/>
      <c r="T370" s="46"/>
      <c r="U370" s="46"/>
      <c r="V370" s="29"/>
      <c r="W370" s="24"/>
    </row>
    <row r="371">
      <c r="B371" s="54"/>
      <c r="D371" s="28"/>
      <c r="E371" s="28"/>
      <c r="F371" s="29"/>
      <c r="G371" s="30"/>
      <c r="H371" s="45"/>
      <c r="I371" s="46"/>
      <c r="J371" s="29"/>
      <c r="K371" s="32"/>
      <c r="L371" s="46"/>
      <c r="M371" s="46"/>
      <c r="N371" s="29"/>
      <c r="O371" s="32"/>
      <c r="P371" s="46"/>
      <c r="Q371" s="46"/>
      <c r="R371" s="29"/>
      <c r="S371" s="32"/>
      <c r="T371" s="46"/>
      <c r="U371" s="46"/>
      <c r="V371" s="29"/>
      <c r="W371" s="24"/>
    </row>
    <row r="372">
      <c r="B372" s="54"/>
      <c r="D372" s="28"/>
      <c r="E372" s="28"/>
      <c r="F372" s="29"/>
      <c r="G372" s="30"/>
      <c r="H372" s="45"/>
      <c r="I372" s="46"/>
      <c r="J372" s="29"/>
      <c r="K372" s="32"/>
      <c r="L372" s="46"/>
      <c r="M372" s="46"/>
      <c r="N372" s="29"/>
      <c r="O372" s="32"/>
      <c r="P372" s="46"/>
      <c r="Q372" s="46"/>
      <c r="R372" s="29"/>
      <c r="S372" s="32"/>
      <c r="T372" s="46"/>
      <c r="U372" s="46"/>
      <c r="V372" s="29"/>
      <c r="W372" s="24"/>
    </row>
    <row r="373">
      <c r="B373" s="54"/>
      <c r="D373" s="28"/>
      <c r="E373" s="28"/>
      <c r="F373" s="29"/>
      <c r="G373" s="30"/>
      <c r="H373" s="45"/>
      <c r="I373" s="46"/>
      <c r="J373" s="29"/>
      <c r="K373" s="32"/>
      <c r="L373" s="46"/>
      <c r="M373" s="46"/>
      <c r="N373" s="29"/>
      <c r="O373" s="32"/>
      <c r="P373" s="46"/>
      <c r="Q373" s="46"/>
      <c r="R373" s="29"/>
      <c r="S373" s="32"/>
      <c r="T373" s="46"/>
      <c r="U373" s="46"/>
      <c r="V373" s="29"/>
      <c r="W373" s="24"/>
    </row>
    <row r="374">
      <c r="B374" s="54"/>
      <c r="D374" s="28"/>
      <c r="E374" s="28"/>
      <c r="F374" s="29"/>
      <c r="G374" s="30"/>
      <c r="H374" s="45"/>
      <c r="I374" s="46"/>
      <c r="J374" s="29"/>
      <c r="K374" s="32"/>
      <c r="L374" s="46"/>
      <c r="M374" s="46"/>
      <c r="N374" s="29"/>
      <c r="O374" s="32"/>
      <c r="P374" s="46"/>
      <c r="Q374" s="46"/>
      <c r="R374" s="29"/>
      <c r="S374" s="32"/>
      <c r="T374" s="46"/>
      <c r="U374" s="46"/>
      <c r="V374" s="29"/>
      <c r="W374" s="24"/>
    </row>
    <row r="375">
      <c r="B375" s="54"/>
      <c r="D375" s="28"/>
      <c r="E375" s="28"/>
      <c r="F375" s="29"/>
      <c r="G375" s="30"/>
      <c r="H375" s="45"/>
      <c r="I375" s="46"/>
      <c r="J375" s="29"/>
      <c r="K375" s="32"/>
      <c r="L375" s="46"/>
      <c r="M375" s="46"/>
      <c r="N375" s="29"/>
      <c r="O375" s="32"/>
      <c r="P375" s="46"/>
      <c r="Q375" s="46"/>
      <c r="R375" s="29"/>
      <c r="S375" s="32"/>
      <c r="T375" s="46"/>
      <c r="U375" s="46"/>
      <c r="V375" s="29"/>
      <c r="W375" s="24"/>
    </row>
    <row r="376">
      <c r="B376" s="54"/>
      <c r="D376" s="28"/>
      <c r="E376" s="28"/>
      <c r="F376" s="29"/>
      <c r="G376" s="30"/>
      <c r="H376" s="45"/>
      <c r="I376" s="46"/>
      <c r="J376" s="29"/>
      <c r="K376" s="32"/>
      <c r="L376" s="46"/>
      <c r="M376" s="46"/>
      <c r="N376" s="29"/>
      <c r="O376" s="32"/>
      <c r="P376" s="46"/>
      <c r="Q376" s="46"/>
      <c r="R376" s="29"/>
      <c r="S376" s="32"/>
      <c r="T376" s="46"/>
      <c r="U376" s="46"/>
      <c r="V376" s="29"/>
      <c r="W376" s="24"/>
    </row>
    <row r="377">
      <c r="B377" s="54"/>
      <c r="D377" s="28"/>
      <c r="E377" s="28"/>
      <c r="F377" s="29"/>
      <c r="G377" s="30"/>
      <c r="H377" s="45"/>
      <c r="I377" s="46"/>
      <c r="J377" s="29"/>
      <c r="K377" s="32"/>
      <c r="L377" s="46"/>
      <c r="M377" s="46"/>
      <c r="N377" s="29"/>
      <c r="O377" s="32"/>
      <c r="P377" s="46"/>
      <c r="Q377" s="46"/>
      <c r="R377" s="29"/>
      <c r="S377" s="32"/>
      <c r="T377" s="46"/>
      <c r="U377" s="46"/>
      <c r="V377" s="29"/>
      <c r="W377" s="24"/>
    </row>
    <row r="378">
      <c r="B378" s="54"/>
      <c r="D378" s="28"/>
      <c r="E378" s="28"/>
      <c r="F378" s="29"/>
      <c r="G378" s="30"/>
      <c r="H378" s="45"/>
      <c r="I378" s="46"/>
      <c r="J378" s="29"/>
      <c r="K378" s="32"/>
      <c r="L378" s="46"/>
      <c r="M378" s="46"/>
      <c r="N378" s="29"/>
      <c r="O378" s="32"/>
      <c r="P378" s="46"/>
      <c r="Q378" s="46"/>
      <c r="R378" s="29"/>
      <c r="S378" s="32"/>
      <c r="T378" s="46"/>
      <c r="U378" s="46"/>
      <c r="V378" s="29"/>
      <c r="W378" s="24"/>
    </row>
    <row r="379">
      <c r="B379" s="54"/>
      <c r="D379" s="28"/>
      <c r="E379" s="28"/>
      <c r="F379" s="29"/>
      <c r="G379" s="30"/>
      <c r="H379" s="45"/>
      <c r="I379" s="46"/>
      <c r="J379" s="29"/>
      <c r="K379" s="32"/>
      <c r="L379" s="46"/>
      <c r="M379" s="46"/>
      <c r="N379" s="29"/>
      <c r="O379" s="32"/>
      <c r="P379" s="46"/>
      <c r="Q379" s="46"/>
      <c r="R379" s="29"/>
      <c r="S379" s="32"/>
      <c r="T379" s="46"/>
      <c r="U379" s="46"/>
      <c r="V379" s="29"/>
      <c r="W379" s="24"/>
    </row>
    <row r="380">
      <c r="B380" s="54"/>
      <c r="D380" s="28"/>
      <c r="E380" s="28"/>
      <c r="F380" s="29"/>
      <c r="G380" s="30"/>
      <c r="H380" s="45"/>
      <c r="I380" s="46"/>
      <c r="J380" s="29"/>
      <c r="K380" s="32"/>
      <c r="L380" s="46"/>
      <c r="M380" s="46"/>
      <c r="N380" s="29"/>
      <c r="O380" s="32"/>
      <c r="P380" s="46"/>
      <c r="Q380" s="46"/>
      <c r="R380" s="29"/>
      <c r="S380" s="32"/>
      <c r="T380" s="46"/>
      <c r="U380" s="46"/>
      <c r="V380" s="29"/>
      <c r="W380" s="24"/>
    </row>
    <row r="381">
      <c r="B381" s="54"/>
      <c r="D381" s="28"/>
      <c r="E381" s="28"/>
      <c r="F381" s="29"/>
      <c r="G381" s="30"/>
      <c r="H381" s="45"/>
      <c r="I381" s="46"/>
      <c r="J381" s="29"/>
      <c r="K381" s="32"/>
      <c r="L381" s="46"/>
      <c r="M381" s="46"/>
      <c r="N381" s="29"/>
      <c r="O381" s="32"/>
      <c r="P381" s="46"/>
      <c r="Q381" s="46"/>
      <c r="R381" s="29"/>
      <c r="S381" s="32"/>
      <c r="T381" s="46"/>
      <c r="U381" s="46"/>
      <c r="V381" s="29"/>
      <c r="W381" s="24"/>
    </row>
    <row r="382">
      <c r="B382" s="54"/>
      <c r="D382" s="28"/>
      <c r="E382" s="28"/>
      <c r="F382" s="29"/>
      <c r="G382" s="30"/>
      <c r="H382" s="45"/>
      <c r="I382" s="46"/>
      <c r="J382" s="29"/>
      <c r="K382" s="32"/>
      <c r="L382" s="46"/>
      <c r="M382" s="46"/>
      <c r="N382" s="29"/>
      <c r="O382" s="32"/>
      <c r="P382" s="46"/>
      <c r="Q382" s="46"/>
      <c r="R382" s="29"/>
      <c r="S382" s="32"/>
      <c r="T382" s="46"/>
      <c r="U382" s="46"/>
      <c r="V382" s="29"/>
      <c r="W382" s="24"/>
    </row>
    <row r="383">
      <c r="B383" s="54"/>
      <c r="D383" s="28"/>
      <c r="E383" s="28"/>
      <c r="F383" s="29"/>
      <c r="G383" s="30"/>
      <c r="H383" s="45"/>
      <c r="I383" s="46"/>
      <c r="J383" s="29"/>
      <c r="K383" s="32"/>
      <c r="L383" s="46"/>
      <c r="M383" s="46"/>
      <c r="N383" s="29"/>
      <c r="O383" s="32"/>
      <c r="P383" s="46"/>
      <c r="Q383" s="46"/>
      <c r="R383" s="29"/>
      <c r="S383" s="32"/>
      <c r="T383" s="46"/>
      <c r="U383" s="46"/>
      <c r="V383" s="29"/>
      <c r="W383" s="24"/>
    </row>
    <row r="384">
      <c r="B384" s="54"/>
      <c r="D384" s="28"/>
      <c r="E384" s="28"/>
      <c r="F384" s="29"/>
      <c r="G384" s="30"/>
      <c r="H384" s="45"/>
      <c r="I384" s="46"/>
      <c r="J384" s="29"/>
      <c r="K384" s="32"/>
      <c r="L384" s="46"/>
      <c r="M384" s="46"/>
      <c r="N384" s="29"/>
      <c r="O384" s="32"/>
      <c r="P384" s="46"/>
      <c r="Q384" s="46"/>
      <c r="R384" s="29"/>
      <c r="S384" s="32"/>
      <c r="T384" s="46"/>
      <c r="U384" s="46"/>
      <c r="V384" s="29"/>
      <c r="W384" s="24"/>
    </row>
    <row r="385">
      <c r="B385" s="54"/>
      <c r="D385" s="28"/>
      <c r="E385" s="28"/>
      <c r="F385" s="29"/>
      <c r="G385" s="30"/>
      <c r="H385" s="45"/>
      <c r="I385" s="46"/>
      <c r="J385" s="29"/>
      <c r="K385" s="32"/>
      <c r="L385" s="46"/>
      <c r="M385" s="46"/>
      <c r="N385" s="29"/>
      <c r="O385" s="32"/>
      <c r="P385" s="46"/>
      <c r="Q385" s="46"/>
      <c r="R385" s="29"/>
      <c r="S385" s="32"/>
      <c r="T385" s="46"/>
      <c r="U385" s="46"/>
      <c r="V385" s="29"/>
      <c r="W385" s="24"/>
    </row>
    <row r="386">
      <c r="B386" s="54"/>
      <c r="D386" s="28"/>
      <c r="E386" s="28"/>
      <c r="F386" s="29"/>
      <c r="G386" s="30"/>
      <c r="H386" s="45"/>
      <c r="I386" s="46"/>
      <c r="J386" s="29"/>
      <c r="K386" s="32"/>
      <c r="L386" s="46"/>
      <c r="M386" s="46"/>
      <c r="N386" s="29"/>
      <c r="O386" s="32"/>
      <c r="P386" s="46"/>
      <c r="Q386" s="46"/>
      <c r="R386" s="29"/>
      <c r="S386" s="32"/>
      <c r="T386" s="46"/>
      <c r="U386" s="46"/>
      <c r="V386" s="29"/>
      <c r="W386" s="24"/>
    </row>
    <row r="387">
      <c r="B387" s="54"/>
      <c r="D387" s="28"/>
      <c r="E387" s="28"/>
      <c r="F387" s="29"/>
      <c r="G387" s="30"/>
      <c r="H387" s="45"/>
      <c r="I387" s="46"/>
      <c r="J387" s="29"/>
      <c r="K387" s="32"/>
      <c r="L387" s="46"/>
      <c r="M387" s="46"/>
      <c r="N387" s="29"/>
      <c r="O387" s="32"/>
      <c r="P387" s="46"/>
      <c r="Q387" s="46"/>
      <c r="R387" s="29"/>
      <c r="S387" s="32"/>
      <c r="T387" s="46"/>
      <c r="U387" s="46"/>
      <c r="V387" s="29"/>
      <c r="W387" s="24"/>
    </row>
    <row r="388">
      <c r="B388" s="54"/>
      <c r="D388" s="28"/>
      <c r="E388" s="28"/>
      <c r="F388" s="29"/>
      <c r="G388" s="30"/>
      <c r="H388" s="45"/>
      <c r="I388" s="46"/>
      <c r="J388" s="29"/>
      <c r="K388" s="32"/>
      <c r="L388" s="46"/>
      <c r="M388" s="46"/>
      <c r="N388" s="29"/>
      <c r="O388" s="32"/>
      <c r="P388" s="46"/>
      <c r="Q388" s="46"/>
      <c r="R388" s="29"/>
      <c r="S388" s="32"/>
      <c r="T388" s="46"/>
      <c r="U388" s="46"/>
      <c r="V388" s="29"/>
      <c r="W388" s="24"/>
    </row>
    <row r="389">
      <c r="B389" s="54"/>
      <c r="D389" s="28"/>
      <c r="E389" s="28"/>
      <c r="F389" s="29"/>
      <c r="G389" s="30"/>
      <c r="H389" s="45"/>
      <c r="I389" s="46"/>
      <c r="J389" s="29"/>
      <c r="K389" s="32"/>
      <c r="L389" s="46"/>
      <c r="M389" s="46"/>
      <c r="N389" s="29"/>
      <c r="O389" s="32"/>
      <c r="P389" s="46"/>
      <c r="Q389" s="46"/>
      <c r="R389" s="29"/>
      <c r="S389" s="32"/>
      <c r="T389" s="46"/>
      <c r="U389" s="46"/>
      <c r="V389" s="29"/>
      <c r="W389" s="24"/>
    </row>
    <row r="390">
      <c r="B390" s="54"/>
      <c r="D390" s="28"/>
      <c r="E390" s="28"/>
      <c r="F390" s="29"/>
      <c r="G390" s="30"/>
      <c r="H390" s="45"/>
      <c r="I390" s="46"/>
      <c r="J390" s="29"/>
      <c r="K390" s="32"/>
      <c r="L390" s="46"/>
      <c r="M390" s="46"/>
      <c r="N390" s="29"/>
      <c r="O390" s="32"/>
      <c r="P390" s="46"/>
      <c r="Q390" s="46"/>
      <c r="R390" s="29"/>
      <c r="S390" s="32"/>
      <c r="T390" s="46"/>
      <c r="U390" s="46"/>
      <c r="V390" s="29"/>
      <c r="W390" s="24"/>
    </row>
    <row r="391">
      <c r="B391" s="54"/>
      <c r="D391" s="28"/>
      <c r="E391" s="28"/>
      <c r="F391" s="29"/>
      <c r="G391" s="30"/>
      <c r="H391" s="45"/>
      <c r="I391" s="46"/>
      <c r="J391" s="29"/>
      <c r="K391" s="32"/>
      <c r="L391" s="46"/>
      <c r="M391" s="46"/>
      <c r="N391" s="29"/>
      <c r="O391" s="32"/>
      <c r="P391" s="46"/>
      <c r="Q391" s="46"/>
      <c r="R391" s="29"/>
      <c r="S391" s="32"/>
      <c r="T391" s="46"/>
      <c r="U391" s="46"/>
      <c r="V391" s="29"/>
      <c r="W391" s="24"/>
    </row>
    <row r="392">
      <c r="B392" s="54"/>
      <c r="D392" s="28"/>
      <c r="E392" s="28"/>
      <c r="F392" s="29"/>
      <c r="G392" s="30"/>
      <c r="H392" s="45"/>
      <c r="I392" s="46"/>
      <c r="J392" s="29"/>
      <c r="K392" s="32"/>
      <c r="L392" s="46"/>
      <c r="M392" s="46"/>
      <c r="N392" s="29"/>
      <c r="O392" s="32"/>
      <c r="P392" s="46"/>
      <c r="Q392" s="46"/>
      <c r="R392" s="29"/>
      <c r="S392" s="32"/>
      <c r="T392" s="46"/>
      <c r="U392" s="46"/>
      <c r="V392" s="29"/>
      <c r="W392" s="24"/>
    </row>
    <row r="393">
      <c r="B393" s="54"/>
      <c r="D393" s="28"/>
      <c r="E393" s="28"/>
      <c r="F393" s="29"/>
      <c r="G393" s="30"/>
      <c r="H393" s="45"/>
      <c r="I393" s="46"/>
      <c r="J393" s="29"/>
      <c r="K393" s="32"/>
      <c r="L393" s="46"/>
      <c r="M393" s="46"/>
      <c r="N393" s="29"/>
      <c r="O393" s="32"/>
      <c r="P393" s="46"/>
      <c r="Q393" s="46"/>
      <c r="R393" s="29"/>
      <c r="S393" s="32"/>
      <c r="T393" s="46"/>
      <c r="U393" s="46"/>
      <c r="V393" s="29"/>
      <c r="W393" s="24"/>
    </row>
    <row r="394">
      <c r="B394" s="54"/>
      <c r="D394" s="28"/>
      <c r="E394" s="28"/>
      <c r="F394" s="29"/>
      <c r="G394" s="30"/>
      <c r="H394" s="45"/>
      <c r="I394" s="46"/>
      <c r="J394" s="29"/>
      <c r="K394" s="32"/>
      <c r="L394" s="46"/>
      <c r="M394" s="46"/>
      <c r="N394" s="29"/>
      <c r="O394" s="32"/>
      <c r="P394" s="46"/>
      <c r="Q394" s="46"/>
      <c r="R394" s="29"/>
      <c r="S394" s="32"/>
      <c r="T394" s="46"/>
      <c r="U394" s="46"/>
      <c r="V394" s="29"/>
      <c r="W394" s="24"/>
    </row>
    <row r="395">
      <c r="B395" s="54"/>
      <c r="D395" s="28"/>
      <c r="E395" s="28"/>
      <c r="F395" s="29"/>
      <c r="G395" s="30"/>
      <c r="H395" s="45"/>
      <c r="I395" s="46"/>
      <c r="J395" s="29"/>
      <c r="K395" s="32"/>
      <c r="L395" s="46"/>
      <c r="M395" s="46"/>
      <c r="N395" s="29"/>
      <c r="O395" s="32"/>
      <c r="P395" s="46"/>
      <c r="Q395" s="46"/>
      <c r="R395" s="29"/>
      <c r="S395" s="32"/>
      <c r="T395" s="46"/>
      <c r="U395" s="46"/>
      <c r="V395" s="29"/>
      <c r="W395" s="24"/>
    </row>
    <row r="396">
      <c r="B396" s="54"/>
      <c r="D396" s="28"/>
      <c r="E396" s="28"/>
      <c r="F396" s="29"/>
      <c r="G396" s="30"/>
      <c r="H396" s="45"/>
      <c r="I396" s="46"/>
      <c r="J396" s="29"/>
      <c r="K396" s="32"/>
      <c r="L396" s="46"/>
      <c r="M396" s="46"/>
      <c r="N396" s="29"/>
      <c r="O396" s="32"/>
      <c r="P396" s="46"/>
      <c r="Q396" s="46"/>
      <c r="R396" s="29"/>
      <c r="S396" s="32"/>
      <c r="T396" s="46"/>
      <c r="U396" s="46"/>
      <c r="V396" s="29"/>
      <c r="W396" s="24"/>
    </row>
    <row r="397">
      <c r="B397" s="54"/>
      <c r="D397" s="28"/>
      <c r="E397" s="28"/>
      <c r="F397" s="29"/>
      <c r="G397" s="30"/>
      <c r="H397" s="45"/>
      <c r="I397" s="46"/>
      <c r="J397" s="29"/>
      <c r="K397" s="32"/>
      <c r="L397" s="46"/>
      <c r="M397" s="46"/>
      <c r="N397" s="29"/>
      <c r="O397" s="32"/>
      <c r="P397" s="46"/>
      <c r="Q397" s="46"/>
      <c r="R397" s="29"/>
      <c r="S397" s="32"/>
      <c r="T397" s="46"/>
      <c r="U397" s="46"/>
      <c r="V397" s="29"/>
      <c r="W397" s="24"/>
    </row>
    <row r="398">
      <c r="B398" s="54"/>
      <c r="D398" s="28"/>
      <c r="E398" s="28"/>
      <c r="F398" s="29"/>
      <c r="G398" s="30"/>
      <c r="H398" s="45"/>
      <c r="I398" s="46"/>
      <c r="J398" s="29"/>
      <c r="K398" s="32"/>
      <c r="L398" s="46"/>
      <c r="M398" s="46"/>
      <c r="N398" s="29"/>
      <c r="O398" s="32"/>
      <c r="P398" s="46"/>
      <c r="Q398" s="46"/>
      <c r="R398" s="29"/>
      <c r="S398" s="32"/>
      <c r="T398" s="46"/>
      <c r="U398" s="46"/>
      <c r="V398" s="29"/>
      <c r="W398" s="24"/>
    </row>
    <row r="399">
      <c r="B399" s="54"/>
      <c r="D399" s="28"/>
      <c r="E399" s="28"/>
      <c r="F399" s="29"/>
      <c r="G399" s="30"/>
      <c r="H399" s="45"/>
      <c r="I399" s="46"/>
      <c r="J399" s="29"/>
      <c r="K399" s="32"/>
      <c r="L399" s="46"/>
      <c r="M399" s="46"/>
      <c r="N399" s="29"/>
      <c r="O399" s="32"/>
      <c r="P399" s="46"/>
      <c r="Q399" s="46"/>
      <c r="R399" s="29"/>
      <c r="S399" s="32"/>
      <c r="T399" s="46"/>
      <c r="U399" s="46"/>
      <c r="V399" s="29"/>
      <c r="W399" s="24"/>
    </row>
    <row r="400">
      <c r="B400" s="54"/>
      <c r="D400" s="28"/>
      <c r="E400" s="28"/>
      <c r="F400" s="29"/>
      <c r="G400" s="30"/>
      <c r="H400" s="45"/>
      <c r="I400" s="46"/>
      <c r="J400" s="29"/>
      <c r="K400" s="32"/>
      <c r="L400" s="46"/>
      <c r="M400" s="46"/>
      <c r="N400" s="29"/>
      <c r="O400" s="32"/>
      <c r="P400" s="46"/>
      <c r="Q400" s="46"/>
      <c r="R400" s="29"/>
      <c r="S400" s="32"/>
      <c r="T400" s="46"/>
      <c r="U400" s="46"/>
      <c r="V400" s="29"/>
      <c r="W400" s="24"/>
    </row>
    <row r="401">
      <c r="B401" s="54"/>
      <c r="D401" s="28"/>
      <c r="E401" s="28"/>
      <c r="F401" s="29"/>
      <c r="G401" s="30"/>
      <c r="H401" s="45"/>
      <c r="I401" s="46"/>
      <c r="J401" s="29"/>
      <c r="K401" s="32"/>
      <c r="L401" s="46"/>
      <c r="M401" s="46"/>
      <c r="N401" s="29"/>
      <c r="O401" s="32"/>
      <c r="P401" s="46"/>
      <c r="Q401" s="46"/>
      <c r="R401" s="29"/>
      <c r="S401" s="32"/>
      <c r="T401" s="46"/>
      <c r="U401" s="46"/>
      <c r="V401" s="29"/>
      <c r="W401" s="24"/>
    </row>
    <row r="402">
      <c r="B402" s="54"/>
      <c r="D402" s="28"/>
      <c r="E402" s="28"/>
      <c r="F402" s="29"/>
      <c r="G402" s="30"/>
      <c r="H402" s="45"/>
      <c r="I402" s="46"/>
      <c r="J402" s="29"/>
      <c r="K402" s="32"/>
      <c r="L402" s="46"/>
      <c r="M402" s="46"/>
      <c r="N402" s="29"/>
      <c r="O402" s="32"/>
      <c r="P402" s="46"/>
      <c r="Q402" s="46"/>
      <c r="R402" s="29"/>
      <c r="S402" s="32"/>
      <c r="T402" s="46"/>
      <c r="U402" s="46"/>
      <c r="V402" s="29"/>
      <c r="W402" s="24"/>
    </row>
    <row r="403">
      <c r="B403" s="54"/>
      <c r="D403" s="28"/>
      <c r="E403" s="28"/>
      <c r="F403" s="29"/>
      <c r="G403" s="30"/>
      <c r="H403" s="45"/>
      <c r="I403" s="46"/>
      <c r="J403" s="29"/>
      <c r="K403" s="32"/>
      <c r="L403" s="46"/>
      <c r="M403" s="46"/>
      <c r="N403" s="29"/>
      <c r="O403" s="32"/>
      <c r="P403" s="46"/>
      <c r="Q403" s="46"/>
      <c r="R403" s="29"/>
      <c r="S403" s="32"/>
      <c r="T403" s="46"/>
      <c r="U403" s="46"/>
      <c r="V403" s="29"/>
      <c r="W403" s="24"/>
    </row>
    <row r="404">
      <c r="B404" s="54"/>
      <c r="D404" s="28"/>
      <c r="E404" s="28"/>
      <c r="F404" s="29"/>
      <c r="G404" s="30"/>
      <c r="H404" s="45"/>
      <c r="I404" s="46"/>
      <c r="J404" s="29"/>
      <c r="K404" s="32"/>
      <c r="L404" s="46"/>
      <c r="M404" s="46"/>
      <c r="N404" s="29"/>
      <c r="O404" s="32"/>
      <c r="P404" s="46"/>
      <c r="Q404" s="46"/>
      <c r="R404" s="29"/>
      <c r="S404" s="32"/>
      <c r="T404" s="46"/>
      <c r="U404" s="46"/>
      <c r="V404" s="29"/>
      <c r="W404" s="24"/>
    </row>
    <row r="405">
      <c r="B405" s="54"/>
      <c r="D405" s="28"/>
      <c r="E405" s="28"/>
      <c r="F405" s="29"/>
      <c r="G405" s="30"/>
      <c r="H405" s="45"/>
      <c r="I405" s="46"/>
      <c r="J405" s="29"/>
      <c r="K405" s="32"/>
      <c r="L405" s="46"/>
      <c r="M405" s="46"/>
      <c r="N405" s="29"/>
      <c r="O405" s="32"/>
      <c r="P405" s="46"/>
      <c r="Q405" s="46"/>
      <c r="R405" s="29"/>
      <c r="S405" s="32"/>
      <c r="T405" s="46"/>
      <c r="U405" s="46"/>
      <c r="V405" s="29"/>
      <c r="W405" s="24"/>
    </row>
    <row r="406">
      <c r="B406" s="54"/>
      <c r="D406" s="28"/>
      <c r="E406" s="28"/>
      <c r="F406" s="29"/>
      <c r="G406" s="30"/>
      <c r="H406" s="45"/>
      <c r="I406" s="46"/>
      <c r="J406" s="29"/>
      <c r="K406" s="32"/>
      <c r="L406" s="46"/>
      <c r="M406" s="46"/>
      <c r="N406" s="29"/>
      <c r="O406" s="32"/>
      <c r="P406" s="46"/>
      <c r="Q406" s="46"/>
      <c r="R406" s="29"/>
      <c r="S406" s="32"/>
      <c r="T406" s="46"/>
      <c r="U406" s="46"/>
      <c r="V406" s="29"/>
      <c r="W406" s="24"/>
    </row>
    <row r="407">
      <c r="B407" s="54"/>
      <c r="D407" s="28"/>
      <c r="E407" s="28"/>
      <c r="F407" s="29"/>
      <c r="G407" s="30"/>
      <c r="H407" s="45"/>
      <c r="I407" s="46"/>
      <c r="J407" s="29"/>
      <c r="K407" s="32"/>
      <c r="L407" s="46"/>
      <c r="M407" s="46"/>
      <c r="N407" s="29"/>
      <c r="O407" s="32"/>
      <c r="P407" s="46"/>
      <c r="Q407" s="46"/>
      <c r="R407" s="29"/>
      <c r="S407" s="32"/>
      <c r="T407" s="46"/>
      <c r="U407" s="46"/>
      <c r="V407" s="29"/>
      <c r="W407" s="24"/>
    </row>
    <row r="408">
      <c r="B408" s="54"/>
      <c r="D408" s="28"/>
      <c r="E408" s="28"/>
      <c r="F408" s="29"/>
      <c r="G408" s="30"/>
      <c r="H408" s="45"/>
      <c r="I408" s="46"/>
      <c r="J408" s="29"/>
      <c r="K408" s="32"/>
      <c r="L408" s="46"/>
      <c r="M408" s="46"/>
      <c r="N408" s="29"/>
      <c r="O408" s="32"/>
      <c r="P408" s="46"/>
      <c r="Q408" s="46"/>
      <c r="R408" s="29"/>
      <c r="S408" s="32"/>
      <c r="T408" s="46"/>
      <c r="U408" s="46"/>
      <c r="V408" s="29"/>
      <c r="W408" s="24"/>
    </row>
    <row r="409">
      <c r="B409" s="54"/>
      <c r="D409" s="28"/>
      <c r="E409" s="28"/>
      <c r="F409" s="29"/>
      <c r="G409" s="30"/>
      <c r="H409" s="45"/>
      <c r="I409" s="46"/>
      <c r="J409" s="29"/>
      <c r="K409" s="32"/>
      <c r="L409" s="46"/>
      <c r="M409" s="46"/>
      <c r="N409" s="29"/>
      <c r="O409" s="32"/>
      <c r="P409" s="46"/>
      <c r="Q409" s="46"/>
      <c r="R409" s="29"/>
      <c r="S409" s="32"/>
      <c r="T409" s="46"/>
      <c r="U409" s="46"/>
      <c r="V409" s="29"/>
      <c r="W409" s="24"/>
    </row>
    <row r="410">
      <c r="B410" s="54"/>
      <c r="D410" s="28"/>
      <c r="E410" s="28"/>
      <c r="F410" s="29"/>
      <c r="G410" s="30"/>
      <c r="H410" s="45"/>
      <c r="I410" s="46"/>
      <c r="J410" s="29"/>
      <c r="K410" s="32"/>
      <c r="L410" s="46"/>
      <c r="M410" s="46"/>
      <c r="N410" s="29"/>
      <c r="O410" s="32"/>
      <c r="P410" s="46"/>
      <c r="Q410" s="46"/>
      <c r="R410" s="29"/>
      <c r="S410" s="32"/>
      <c r="T410" s="46"/>
      <c r="U410" s="46"/>
      <c r="V410" s="29"/>
      <c r="W410" s="24"/>
    </row>
    <row r="411">
      <c r="B411" s="54"/>
      <c r="D411" s="28"/>
      <c r="E411" s="28"/>
      <c r="F411" s="29"/>
      <c r="G411" s="30"/>
      <c r="H411" s="45"/>
      <c r="I411" s="46"/>
      <c r="J411" s="29"/>
      <c r="K411" s="32"/>
      <c r="L411" s="46"/>
      <c r="M411" s="46"/>
      <c r="N411" s="29"/>
      <c r="O411" s="32"/>
      <c r="P411" s="46"/>
      <c r="Q411" s="46"/>
      <c r="R411" s="29"/>
      <c r="S411" s="32"/>
      <c r="T411" s="46"/>
      <c r="U411" s="46"/>
      <c r="V411" s="29"/>
      <c r="W411" s="24"/>
    </row>
    <row r="412">
      <c r="B412" s="54"/>
      <c r="D412" s="28"/>
      <c r="E412" s="28"/>
      <c r="F412" s="29"/>
      <c r="G412" s="30"/>
      <c r="H412" s="45"/>
      <c r="I412" s="46"/>
      <c r="J412" s="29"/>
      <c r="K412" s="32"/>
      <c r="L412" s="46"/>
      <c r="M412" s="46"/>
      <c r="N412" s="29"/>
      <c r="O412" s="32"/>
      <c r="P412" s="46"/>
      <c r="Q412" s="46"/>
      <c r="R412" s="29"/>
      <c r="S412" s="32"/>
      <c r="T412" s="46"/>
      <c r="U412" s="46"/>
      <c r="V412" s="29"/>
      <c r="W412" s="24"/>
    </row>
    <row r="413">
      <c r="B413" s="54"/>
      <c r="D413" s="28"/>
      <c r="E413" s="28"/>
      <c r="F413" s="29"/>
      <c r="G413" s="30"/>
      <c r="H413" s="45"/>
      <c r="I413" s="46"/>
      <c r="J413" s="29"/>
      <c r="K413" s="32"/>
      <c r="L413" s="46"/>
      <c r="M413" s="46"/>
      <c r="N413" s="29"/>
      <c r="O413" s="32"/>
      <c r="P413" s="46"/>
      <c r="Q413" s="46"/>
      <c r="R413" s="29"/>
      <c r="S413" s="32"/>
      <c r="T413" s="46"/>
      <c r="U413" s="46"/>
      <c r="V413" s="29"/>
      <c r="W413" s="24"/>
    </row>
    <row r="414">
      <c r="B414" s="54"/>
      <c r="D414" s="28"/>
      <c r="E414" s="28"/>
      <c r="F414" s="29"/>
      <c r="G414" s="30"/>
      <c r="H414" s="45"/>
      <c r="I414" s="46"/>
      <c r="J414" s="29"/>
      <c r="K414" s="32"/>
      <c r="L414" s="46"/>
      <c r="M414" s="46"/>
      <c r="N414" s="29"/>
      <c r="O414" s="32"/>
      <c r="P414" s="46"/>
      <c r="Q414" s="46"/>
      <c r="R414" s="29"/>
      <c r="S414" s="32"/>
      <c r="T414" s="46"/>
      <c r="U414" s="46"/>
      <c r="V414" s="29"/>
      <c r="W414" s="24"/>
    </row>
    <row r="415">
      <c r="B415" s="54"/>
      <c r="D415" s="28"/>
      <c r="E415" s="28"/>
      <c r="F415" s="29"/>
      <c r="G415" s="30"/>
      <c r="H415" s="45"/>
      <c r="I415" s="46"/>
      <c r="J415" s="29"/>
      <c r="K415" s="32"/>
      <c r="L415" s="46"/>
      <c r="M415" s="46"/>
      <c r="N415" s="29"/>
      <c r="O415" s="32"/>
      <c r="P415" s="46"/>
      <c r="Q415" s="46"/>
      <c r="R415" s="29"/>
      <c r="S415" s="32"/>
      <c r="T415" s="46"/>
      <c r="U415" s="46"/>
      <c r="V415" s="29"/>
      <c r="W415" s="24"/>
    </row>
    <row r="416">
      <c r="B416" s="54"/>
      <c r="D416" s="28"/>
      <c r="E416" s="28"/>
      <c r="F416" s="29"/>
      <c r="G416" s="30"/>
      <c r="H416" s="45"/>
      <c r="I416" s="46"/>
      <c r="J416" s="29"/>
      <c r="K416" s="32"/>
      <c r="L416" s="46"/>
      <c r="M416" s="46"/>
      <c r="N416" s="29"/>
      <c r="O416" s="32"/>
      <c r="P416" s="46"/>
      <c r="Q416" s="46"/>
      <c r="R416" s="29"/>
      <c r="S416" s="32"/>
      <c r="T416" s="46"/>
      <c r="U416" s="46"/>
      <c r="V416" s="29"/>
      <c r="W416" s="24"/>
    </row>
    <row r="417">
      <c r="B417" s="54"/>
      <c r="D417" s="28"/>
      <c r="E417" s="28"/>
      <c r="F417" s="29"/>
      <c r="G417" s="30"/>
      <c r="H417" s="45"/>
      <c r="I417" s="46"/>
      <c r="J417" s="29"/>
      <c r="K417" s="32"/>
      <c r="L417" s="46"/>
      <c r="M417" s="46"/>
      <c r="N417" s="29"/>
      <c r="O417" s="32"/>
      <c r="P417" s="46"/>
      <c r="Q417" s="46"/>
      <c r="R417" s="29"/>
      <c r="S417" s="32"/>
      <c r="T417" s="46"/>
      <c r="U417" s="46"/>
      <c r="V417" s="29"/>
      <c r="W417" s="24"/>
    </row>
    <row r="418">
      <c r="B418" s="54"/>
      <c r="D418" s="28"/>
      <c r="E418" s="28"/>
      <c r="F418" s="29"/>
      <c r="G418" s="30"/>
      <c r="H418" s="45"/>
      <c r="I418" s="46"/>
      <c r="J418" s="29"/>
      <c r="K418" s="32"/>
      <c r="L418" s="46"/>
      <c r="M418" s="46"/>
      <c r="N418" s="29"/>
      <c r="O418" s="32"/>
      <c r="P418" s="46"/>
      <c r="Q418" s="46"/>
      <c r="R418" s="29"/>
      <c r="S418" s="32"/>
      <c r="T418" s="46"/>
      <c r="U418" s="46"/>
      <c r="V418" s="29"/>
      <c r="W418" s="24"/>
    </row>
    <row r="419">
      <c r="B419" s="54"/>
      <c r="D419" s="28"/>
      <c r="E419" s="28"/>
      <c r="F419" s="29"/>
      <c r="G419" s="30"/>
      <c r="H419" s="45"/>
      <c r="I419" s="46"/>
      <c r="J419" s="29"/>
      <c r="K419" s="32"/>
      <c r="L419" s="46"/>
      <c r="M419" s="46"/>
      <c r="N419" s="29"/>
      <c r="O419" s="32"/>
      <c r="P419" s="46"/>
      <c r="Q419" s="46"/>
      <c r="R419" s="29"/>
      <c r="S419" s="32"/>
      <c r="T419" s="46"/>
      <c r="U419" s="46"/>
      <c r="V419" s="29"/>
      <c r="W419" s="24"/>
    </row>
    <row r="420">
      <c r="B420" s="54"/>
      <c r="D420" s="28"/>
      <c r="E420" s="28"/>
      <c r="F420" s="29"/>
      <c r="G420" s="30"/>
      <c r="H420" s="45"/>
      <c r="I420" s="46"/>
      <c r="J420" s="29"/>
      <c r="K420" s="32"/>
      <c r="L420" s="46"/>
      <c r="M420" s="46"/>
      <c r="N420" s="29"/>
      <c r="O420" s="32"/>
      <c r="P420" s="46"/>
      <c r="Q420" s="46"/>
      <c r="R420" s="29"/>
      <c r="S420" s="32"/>
      <c r="T420" s="46"/>
      <c r="U420" s="46"/>
      <c r="V420" s="29"/>
      <c r="W420" s="24"/>
    </row>
    <row r="421">
      <c r="B421" s="54"/>
      <c r="D421" s="28"/>
      <c r="E421" s="28"/>
      <c r="F421" s="29"/>
      <c r="G421" s="30"/>
      <c r="H421" s="45"/>
      <c r="I421" s="46"/>
      <c r="J421" s="29"/>
      <c r="K421" s="32"/>
      <c r="L421" s="46"/>
      <c r="M421" s="46"/>
      <c r="N421" s="29"/>
      <c r="O421" s="32"/>
      <c r="P421" s="46"/>
      <c r="Q421" s="46"/>
      <c r="R421" s="29"/>
      <c r="S421" s="32"/>
      <c r="T421" s="46"/>
      <c r="U421" s="46"/>
      <c r="V421" s="29"/>
      <c r="W421" s="24"/>
    </row>
    <row r="422">
      <c r="B422" s="54"/>
      <c r="D422" s="28"/>
      <c r="E422" s="28"/>
      <c r="F422" s="29"/>
      <c r="G422" s="30"/>
      <c r="H422" s="45"/>
      <c r="I422" s="46"/>
      <c r="J422" s="29"/>
      <c r="K422" s="32"/>
      <c r="L422" s="46"/>
      <c r="M422" s="46"/>
      <c r="N422" s="29"/>
      <c r="O422" s="32"/>
      <c r="P422" s="46"/>
      <c r="Q422" s="46"/>
      <c r="R422" s="29"/>
      <c r="S422" s="32"/>
      <c r="T422" s="46"/>
      <c r="U422" s="46"/>
      <c r="V422" s="29"/>
      <c r="W422" s="24"/>
    </row>
    <row r="423">
      <c r="B423" s="54"/>
      <c r="D423" s="28"/>
      <c r="E423" s="28"/>
      <c r="F423" s="29"/>
      <c r="G423" s="30"/>
      <c r="H423" s="45"/>
      <c r="I423" s="46"/>
      <c r="J423" s="29"/>
      <c r="K423" s="32"/>
      <c r="L423" s="46"/>
      <c r="M423" s="46"/>
      <c r="N423" s="29"/>
      <c r="O423" s="32"/>
      <c r="P423" s="46"/>
      <c r="Q423" s="46"/>
      <c r="R423" s="29"/>
      <c r="S423" s="32"/>
      <c r="T423" s="46"/>
      <c r="U423" s="46"/>
      <c r="V423" s="29"/>
      <c r="W423" s="24"/>
    </row>
    <row r="424">
      <c r="B424" s="54"/>
      <c r="D424" s="28"/>
      <c r="E424" s="28"/>
      <c r="F424" s="29"/>
      <c r="G424" s="30"/>
      <c r="H424" s="45"/>
      <c r="I424" s="46"/>
      <c r="J424" s="29"/>
      <c r="K424" s="32"/>
      <c r="L424" s="46"/>
      <c r="M424" s="46"/>
      <c r="N424" s="29"/>
      <c r="O424" s="32"/>
      <c r="P424" s="46"/>
      <c r="Q424" s="46"/>
      <c r="R424" s="29"/>
      <c r="S424" s="32"/>
      <c r="T424" s="46"/>
      <c r="U424" s="46"/>
      <c r="V424" s="29"/>
      <c r="W424" s="24"/>
    </row>
    <row r="425">
      <c r="B425" s="54"/>
      <c r="D425" s="28"/>
      <c r="E425" s="28"/>
      <c r="F425" s="29"/>
      <c r="G425" s="30"/>
      <c r="H425" s="45"/>
      <c r="I425" s="46"/>
      <c r="J425" s="29"/>
      <c r="K425" s="32"/>
      <c r="L425" s="46"/>
      <c r="M425" s="46"/>
      <c r="N425" s="29"/>
      <c r="O425" s="32"/>
      <c r="P425" s="46"/>
      <c r="Q425" s="46"/>
      <c r="R425" s="29"/>
      <c r="S425" s="32"/>
      <c r="T425" s="46"/>
      <c r="U425" s="46"/>
      <c r="V425" s="29"/>
      <c r="W425" s="24"/>
    </row>
    <row r="426">
      <c r="B426" s="54"/>
      <c r="D426" s="28"/>
      <c r="E426" s="28"/>
      <c r="F426" s="29"/>
      <c r="G426" s="30"/>
      <c r="H426" s="45"/>
      <c r="I426" s="46"/>
      <c r="J426" s="29"/>
      <c r="K426" s="32"/>
      <c r="L426" s="46"/>
      <c r="M426" s="46"/>
      <c r="N426" s="29"/>
      <c r="O426" s="32"/>
      <c r="P426" s="46"/>
      <c r="Q426" s="46"/>
      <c r="R426" s="29"/>
      <c r="S426" s="32"/>
      <c r="T426" s="46"/>
      <c r="U426" s="46"/>
      <c r="V426" s="29"/>
      <c r="W426" s="24"/>
    </row>
    <row r="427">
      <c r="B427" s="54"/>
      <c r="D427" s="28"/>
      <c r="E427" s="28"/>
      <c r="F427" s="29"/>
      <c r="G427" s="30"/>
      <c r="H427" s="45"/>
      <c r="I427" s="46"/>
      <c r="J427" s="29"/>
      <c r="K427" s="32"/>
      <c r="L427" s="46"/>
      <c r="M427" s="46"/>
      <c r="N427" s="29"/>
      <c r="O427" s="32"/>
      <c r="P427" s="46"/>
      <c r="Q427" s="46"/>
      <c r="R427" s="29"/>
      <c r="S427" s="32"/>
      <c r="T427" s="46"/>
      <c r="U427" s="46"/>
      <c r="V427" s="29"/>
      <c r="W427" s="24"/>
    </row>
    <row r="428">
      <c r="B428" s="54"/>
      <c r="D428" s="28"/>
      <c r="E428" s="28"/>
      <c r="F428" s="29"/>
      <c r="G428" s="30"/>
      <c r="H428" s="45"/>
      <c r="I428" s="46"/>
      <c r="J428" s="29"/>
      <c r="K428" s="32"/>
      <c r="L428" s="46"/>
      <c r="M428" s="46"/>
      <c r="N428" s="29"/>
      <c r="O428" s="32"/>
      <c r="P428" s="46"/>
      <c r="Q428" s="46"/>
      <c r="R428" s="29"/>
      <c r="S428" s="32"/>
      <c r="T428" s="46"/>
      <c r="U428" s="46"/>
      <c r="V428" s="29"/>
      <c r="W428" s="24"/>
    </row>
    <row r="429">
      <c r="B429" s="54"/>
      <c r="D429" s="28"/>
      <c r="E429" s="28"/>
      <c r="F429" s="29"/>
      <c r="G429" s="30"/>
      <c r="H429" s="45"/>
      <c r="I429" s="46"/>
      <c r="J429" s="29"/>
      <c r="K429" s="32"/>
      <c r="L429" s="46"/>
      <c r="M429" s="46"/>
      <c r="N429" s="29"/>
      <c r="O429" s="32"/>
      <c r="P429" s="46"/>
      <c r="Q429" s="46"/>
      <c r="R429" s="29"/>
      <c r="S429" s="32"/>
      <c r="T429" s="46"/>
      <c r="U429" s="46"/>
      <c r="V429" s="29"/>
      <c r="W429" s="24"/>
    </row>
    <row r="430">
      <c r="B430" s="54"/>
      <c r="D430" s="28"/>
      <c r="E430" s="28"/>
      <c r="F430" s="29"/>
      <c r="G430" s="30"/>
      <c r="H430" s="45"/>
      <c r="I430" s="46"/>
      <c r="J430" s="29"/>
      <c r="K430" s="32"/>
      <c r="L430" s="46"/>
      <c r="M430" s="46"/>
      <c r="N430" s="29"/>
      <c r="O430" s="32"/>
      <c r="P430" s="46"/>
      <c r="Q430" s="46"/>
      <c r="R430" s="29"/>
      <c r="S430" s="32"/>
      <c r="T430" s="46"/>
      <c r="U430" s="46"/>
      <c r="V430" s="29"/>
      <c r="W430" s="24"/>
    </row>
    <row r="431">
      <c r="B431" s="54"/>
      <c r="D431" s="28"/>
      <c r="E431" s="28"/>
      <c r="F431" s="29"/>
      <c r="G431" s="30"/>
      <c r="H431" s="45"/>
      <c r="I431" s="46"/>
      <c r="J431" s="29"/>
      <c r="K431" s="32"/>
      <c r="L431" s="46"/>
      <c r="M431" s="46"/>
      <c r="N431" s="29"/>
      <c r="O431" s="32"/>
      <c r="P431" s="46"/>
      <c r="Q431" s="46"/>
      <c r="R431" s="29"/>
      <c r="S431" s="32"/>
      <c r="T431" s="46"/>
      <c r="U431" s="46"/>
      <c r="V431" s="29"/>
      <c r="W431" s="24"/>
    </row>
    <row r="432">
      <c r="B432" s="54"/>
      <c r="D432" s="28"/>
      <c r="E432" s="28"/>
      <c r="F432" s="29"/>
      <c r="G432" s="30"/>
      <c r="H432" s="45"/>
      <c r="I432" s="46"/>
      <c r="J432" s="29"/>
      <c r="K432" s="32"/>
      <c r="L432" s="46"/>
      <c r="M432" s="46"/>
      <c r="N432" s="29"/>
      <c r="O432" s="32"/>
      <c r="P432" s="46"/>
      <c r="Q432" s="46"/>
      <c r="R432" s="29"/>
      <c r="S432" s="32"/>
      <c r="T432" s="46"/>
      <c r="U432" s="46"/>
      <c r="V432" s="29"/>
      <c r="W432" s="24"/>
    </row>
    <row r="433">
      <c r="B433" s="54"/>
      <c r="D433" s="28"/>
      <c r="E433" s="28"/>
      <c r="F433" s="29"/>
      <c r="G433" s="30"/>
      <c r="H433" s="45"/>
      <c r="I433" s="46"/>
      <c r="J433" s="29"/>
      <c r="K433" s="32"/>
      <c r="L433" s="46"/>
      <c r="M433" s="46"/>
      <c r="N433" s="29"/>
      <c r="O433" s="32"/>
      <c r="P433" s="46"/>
      <c r="Q433" s="46"/>
      <c r="R433" s="29"/>
      <c r="S433" s="32"/>
      <c r="T433" s="46"/>
      <c r="U433" s="46"/>
      <c r="V433" s="29"/>
      <c r="W433" s="24"/>
    </row>
    <row r="434">
      <c r="B434" s="54"/>
      <c r="D434" s="28"/>
      <c r="E434" s="28"/>
      <c r="F434" s="29"/>
      <c r="G434" s="30"/>
      <c r="H434" s="45"/>
      <c r="I434" s="46"/>
      <c r="J434" s="29"/>
      <c r="K434" s="32"/>
      <c r="L434" s="46"/>
      <c r="M434" s="46"/>
      <c r="N434" s="29"/>
      <c r="O434" s="32"/>
      <c r="P434" s="46"/>
      <c r="Q434" s="46"/>
      <c r="R434" s="29"/>
      <c r="S434" s="32"/>
      <c r="T434" s="46"/>
      <c r="U434" s="46"/>
      <c r="V434" s="29"/>
      <c r="W434" s="24"/>
    </row>
    <row r="435">
      <c r="B435" s="54"/>
      <c r="D435" s="28"/>
      <c r="E435" s="28"/>
      <c r="F435" s="29"/>
      <c r="G435" s="30"/>
      <c r="H435" s="45"/>
      <c r="I435" s="46"/>
      <c r="J435" s="29"/>
      <c r="K435" s="32"/>
      <c r="L435" s="46"/>
      <c r="M435" s="46"/>
      <c r="N435" s="29"/>
      <c r="O435" s="32"/>
      <c r="P435" s="46"/>
      <c r="Q435" s="46"/>
      <c r="R435" s="29"/>
      <c r="S435" s="32"/>
      <c r="T435" s="46"/>
      <c r="U435" s="46"/>
      <c r="V435" s="29"/>
      <c r="W435" s="24"/>
    </row>
    <row r="436">
      <c r="B436" s="54"/>
      <c r="D436" s="28"/>
      <c r="E436" s="28"/>
      <c r="F436" s="29"/>
      <c r="G436" s="30"/>
      <c r="H436" s="45"/>
      <c r="I436" s="46"/>
      <c r="J436" s="29"/>
      <c r="K436" s="32"/>
      <c r="L436" s="46"/>
      <c r="M436" s="46"/>
      <c r="N436" s="29"/>
      <c r="O436" s="32"/>
      <c r="P436" s="46"/>
      <c r="Q436" s="46"/>
      <c r="R436" s="29"/>
      <c r="S436" s="32"/>
      <c r="T436" s="46"/>
      <c r="U436" s="46"/>
      <c r="V436" s="29"/>
      <c r="W436" s="24"/>
    </row>
    <row r="437">
      <c r="B437" s="54"/>
      <c r="D437" s="28"/>
      <c r="E437" s="28"/>
      <c r="F437" s="29"/>
      <c r="G437" s="30"/>
      <c r="H437" s="45"/>
      <c r="I437" s="46"/>
      <c r="J437" s="29"/>
      <c r="K437" s="32"/>
      <c r="L437" s="46"/>
      <c r="M437" s="46"/>
      <c r="N437" s="29"/>
      <c r="O437" s="32"/>
      <c r="P437" s="46"/>
      <c r="Q437" s="46"/>
      <c r="R437" s="29"/>
      <c r="S437" s="32"/>
      <c r="T437" s="46"/>
      <c r="U437" s="46"/>
      <c r="V437" s="29"/>
      <c r="W437" s="24"/>
    </row>
    <row r="438">
      <c r="B438" s="54"/>
      <c r="D438" s="28"/>
      <c r="E438" s="28"/>
      <c r="F438" s="29"/>
      <c r="G438" s="30"/>
      <c r="H438" s="45"/>
      <c r="I438" s="46"/>
      <c r="J438" s="29"/>
      <c r="K438" s="32"/>
      <c r="L438" s="46"/>
      <c r="M438" s="46"/>
      <c r="N438" s="29"/>
      <c r="O438" s="32"/>
      <c r="P438" s="46"/>
      <c r="Q438" s="46"/>
      <c r="R438" s="29"/>
      <c r="S438" s="32"/>
      <c r="T438" s="46"/>
      <c r="U438" s="46"/>
      <c r="V438" s="29"/>
      <c r="W438" s="24"/>
    </row>
    <row r="439">
      <c r="B439" s="54"/>
      <c r="D439" s="28"/>
      <c r="E439" s="28"/>
      <c r="F439" s="29"/>
      <c r="G439" s="30"/>
      <c r="H439" s="45"/>
      <c r="I439" s="46"/>
      <c r="J439" s="29"/>
      <c r="K439" s="32"/>
      <c r="L439" s="46"/>
      <c r="M439" s="46"/>
      <c r="N439" s="29"/>
      <c r="O439" s="32"/>
      <c r="P439" s="46"/>
      <c r="Q439" s="46"/>
      <c r="R439" s="29"/>
      <c r="S439" s="32"/>
      <c r="T439" s="46"/>
      <c r="U439" s="46"/>
      <c r="V439" s="29"/>
      <c r="W439" s="24"/>
    </row>
    <row r="440">
      <c r="B440" s="54"/>
      <c r="D440" s="28"/>
      <c r="E440" s="28"/>
      <c r="F440" s="29"/>
      <c r="G440" s="30"/>
      <c r="H440" s="45"/>
      <c r="I440" s="46"/>
      <c r="J440" s="29"/>
      <c r="K440" s="32"/>
      <c r="L440" s="46"/>
      <c r="M440" s="46"/>
      <c r="N440" s="29"/>
      <c r="O440" s="32"/>
      <c r="P440" s="46"/>
      <c r="Q440" s="46"/>
      <c r="R440" s="29"/>
      <c r="S440" s="32"/>
      <c r="T440" s="46"/>
      <c r="U440" s="46"/>
      <c r="V440" s="29"/>
      <c r="W440" s="24"/>
    </row>
    <row r="441">
      <c r="B441" s="54"/>
      <c r="D441" s="28"/>
      <c r="E441" s="28"/>
      <c r="F441" s="29"/>
      <c r="G441" s="30"/>
      <c r="H441" s="45"/>
      <c r="I441" s="46"/>
      <c r="J441" s="29"/>
      <c r="K441" s="32"/>
      <c r="L441" s="46"/>
      <c r="M441" s="46"/>
      <c r="N441" s="29"/>
      <c r="O441" s="32"/>
      <c r="P441" s="46"/>
      <c r="Q441" s="46"/>
      <c r="R441" s="29"/>
      <c r="S441" s="32"/>
      <c r="T441" s="46"/>
      <c r="U441" s="46"/>
      <c r="V441" s="29"/>
      <c r="W441" s="24"/>
    </row>
    <row r="442">
      <c r="B442" s="54"/>
      <c r="D442" s="28"/>
      <c r="E442" s="28"/>
      <c r="F442" s="29"/>
      <c r="G442" s="30"/>
      <c r="H442" s="45"/>
      <c r="I442" s="46"/>
      <c r="J442" s="29"/>
      <c r="K442" s="32"/>
      <c r="L442" s="46"/>
      <c r="M442" s="46"/>
      <c r="N442" s="29"/>
      <c r="O442" s="32"/>
      <c r="P442" s="46"/>
      <c r="Q442" s="46"/>
      <c r="R442" s="29"/>
      <c r="S442" s="32"/>
      <c r="T442" s="46"/>
      <c r="U442" s="46"/>
      <c r="V442" s="29"/>
      <c r="W442" s="24"/>
    </row>
    <row r="443">
      <c r="B443" s="54"/>
      <c r="D443" s="28"/>
      <c r="E443" s="28"/>
      <c r="F443" s="29"/>
      <c r="G443" s="30"/>
      <c r="H443" s="45"/>
      <c r="I443" s="46"/>
      <c r="J443" s="29"/>
      <c r="K443" s="32"/>
      <c r="L443" s="46"/>
      <c r="M443" s="46"/>
      <c r="N443" s="29"/>
      <c r="O443" s="32"/>
      <c r="P443" s="46"/>
      <c r="Q443" s="46"/>
      <c r="R443" s="29"/>
      <c r="S443" s="32"/>
      <c r="T443" s="46"/>
      <c r="U443" s="46"/>
      <c r="V443" s="29"/>
      <c r="W443" s="24"/>
    </row>
    <row r="444">
      <c r="B444" s="54"/>
      <c r="D444" s="28"/>
      <c r="E444" s="28"/>
      <c r="F444" s="29"/>
      <c r="G444" s="30"/>
      <c r="H444" s="45"/>
      <c r="I444" s="46"/>
      <c r="J444" s="29"/>
      <c r="K444" s="32"/>
      <c r="L444" s="46"/>
      <c r="M444" s="46"/>
      <c r="N444" s="29"/>
      <c r="O444" s="32"/>
      <c r="P444" s="46"/>
      <c r="Q444" s="46"/>
      <c r="R444" s="29"/>
      <c r="S444" s="32"/>
      <c r="T444" s="46"/>
      <c r="U444" s="46"/>
      <c r="V444" s="29"/>
      <c r="W444" s="24"/>
    </row>
    <row r="445">
      <c r="B445" s="54"/>
      <c r="D445" s="28"/>
      <c r="E445" s="28"/>
      <c r="F445" s="29"/>
      <c r="G445" s="30"/>
      <c r="H445" s="45"/>
      <c r="I445" s="46"/>
      <c r="J445" s="29"/>
      <c r="K445" s="32"/>
      <c r="L445" s="46"/>
      <c r="M445" s="46"/>
      <c r="N445" s="29"/>
      <c r="O445" s="32"/>
      <c r="P445" s="46"/>
      <c r="Q445" s="46"/>
      <c r="R445" s="29"/>
      <c r="S445" s="32"/>
      <c r="T445" s="46"/>
      <c r="U445" s="46"/>
      <c r="V445" s="29"/>
      <c r="W445" s="24"/>
    </row>
    <row r="446">
      <c r="B446" s="54"/>
      <c r="D446" s="28"/>
      <c r="E446" s="28"/>
      <c r="F446" s="29"/>
      <c r="G446" s="30"/>
      <c r="H446" s="45"/>
      <c r="I446" s="46"/>
      <c r="J446" s="29"/>
      <c r="K446" s="32"/>
      <c r="L446" s="46"/>
      <c r="M446" s="46"/>
      <c r="N446" s="29"/>
      <c r="O446" s="32"/>
      <c r="P446" s="46"/>
      <c r="Q446" s="46"/>
      <c r="R446" s="29"/>
      <c r="S446" s="32"/>
      <c r="T446" s="46"/>
      <c r="U446" s="46"/>
      <c r="V446" s="29"/>
      <c r="W446" s="24"/>
    </row>
    <row r="447">
      <c r="B447" s="54"/>
      <c r="D447" s="28"/>
      <c r="E447" s="28"/>
      <c r="F447" s="29"/>
      <c r="G447" s="30"/>
      <c r="H447" s="45"/>
      <c r="I447" s="46"/>
      <c r="J447" s="29"/>
      <c r="K447" s="32"/>
      <c r="L447" s="46"/>
      <c r="M447" s="46"/>
      <c r="N447" s="29"/>
      <c r="O447" s="32"/>
      <c r="P447" s="46"/>
      <c r="Q447" s="46"/>
      <c r="R447" s="29"/>
      <c r="S447" s="32"/>
      <c r="T447" s="46"/>
      <c r="U447" s="46"/>
      <c r="V447" s="29"/>
      <c r="W447" s="24"/>
    </row>
    <row r="448">
      <c r="B448" s="54"/>
      <c r="D448" s="28"/>
      <c r="E448" s="28"/>
      <c r="F448" s="29"/>
      <c r="G448" s="30"/>
      <c r="H448" s="45"/>
      <c r="I448" s="46"/>
      <c r="J448" s="29"/>
      <c r="K448" s="32"/>
      <c r="L448" s="46"/>
      <c r="M448" s="46"/>
      <c r="N448" s="29"/>
      <c r="O448" s="32"/>
      <c r="P448" s="46"/>
      <c r="Q448" s="46"/>
      <c r="R448" s="29"/>
      <c r="S448" s="32"/>
      <c r="T448" s="46"/>
      <c r="U448" s="46"/>
      <c r="V448" s="29"/>
      <c r="W448" s="24"/>
    </row>
    <row r="449">
      <c r="B449" s="54"/>
      <c r="D449" s="28"/>
      <c r="E449" s="28"/>
      <c r="F449" s="29"/>
      <c r="G449" s="30"/>
      <c r="H449" s="45"/>
      <c r="I449" s="46"/>
      <c r="J449" s="29"/>
      <c r="K449" s="32"/>
      <c r="L449" s="46"/>
      <c r="M449" s="46"/>
      <c r="N449" s="29"/>
      <c r="O449" s="32"/>
      <c r="P449" s="46"/>
      <c r="Q449" s="46"/>
      <c r="R449" s="29"/>
      <c r="S449" s="32"/>
      <c r="T449" s="46"/>
      <c r="U449" s="46"/>
      <c r="V449" s="29"/>
      <c r="W449" s="24"/>
    </row>
    <row r="450">
      <c r="B450" s="54"/>
      <c r="D450" s="28"/>
      <c r="E450" s="28"/>
      <c r="F450" s="29"/>
      <c r="G450" s="30"/>
      <c r="H450" s="45"/>
      <c r="I450" s="46"/>
      <c r="J450" s="29"/>
      <c r="K450" s="32"/>
      <c r="L450" s="46"/>
      <c r="M450" s="46"/>
      <c r="N450" s="29"/>
      <c r="O450" s="32"/>
      <c r="P450" s="46"/>
      <c r="Q450" s="46"/>
      <c r="R450" s="29"/>
      <c r="S450" s="32"/>
      <c r="T450" s="46"/>
      <c r="U450" s="46"/>
      <c r="V450" s="29"/>
      <c r="W450" s="24"/>
    </row>
    <row r="451">
      <c r="B451" s="54"/>
      <c r="D451" s="28"/>
      <c r="E451" s="28"/>
      <c r="F451" s="29"/>
      <c r="G451" s="30"/>
      <c r="H451" s="45"/>
      <c r="I451" s="46"/>
      <c r="J451" s="29"/>
      <c r="K451" s="32"/>
      <c r="L451" s="46"/>
      <c r="M451" s="46"/>
      <c r="N451" s="29"/>
      <c r="O451" s="32"/>
      <c r="P451" s="46"/>
      <c r="Q451" s="46"/>
      <c r="R451" s="29"/>
      <c r="S451" s="32"/>
      <c r="T451" s="46"/>
      <c r="U451" s="46"/>
      <c r="V451" s="29"/>
      <c r="W451" s="24"/>
    </row>
    <row r="452">
      <c r="B452" s="54"/>
      <c r="D452" s="28"/>
      <c r="E452" s="28"/>
      <c r="F452" s="29"/>
      <c r="G452" s="30"/>
      <c r="H452" s="45"/>
      <c r="I452" s="46"/>
      <c r="J452" s="29"/>
      <c r="K452" s="32"/>
      <c r="L452" s="46"/>
      <c r="M452" s="46"/>
      <c r="N452" s="29"/>
      <c r="O452" s="32"/>
      <c r="P452" s="46"/>
      <c r="Q452" s="46"/>
      <c r="R452" s="29"/>
      <c r="S452" s="32"/>
      <c r="T452" s="46"/>
      <c r="U452" s="46"/>
      <c r="V452" s="29"/>
      <c r="W452" s="24"/>
    </row>
    <row r="453">
      <c r="B453" s="54"/>
      <c r="D453" s="28"/>
      <c r="E453" s="28"/>
      <c r="F453" s="29"/>
      <c r="G453" s="30"/>
      <c r="H453" s="45"/>
      <c r="I453" s="46"/>
      <c r="J453" s="29"/>
      <c r="K453" s="32"/>
      <c r="L453" s="46"/>
      <c r="M453" s="46"/>
      <c r="N453" s="29"/>
      <c r="O453" s="32"/>
      <c r="P453" s="46"/>
      <c r="Q453" s="46"/>
      <c r="R453" s="29"/>
      <c r="S453" s="32"/>
      <c r="T453" s="46"/>
      <c r="U453" s="46"/>
      <c r="V453" s="29"/>
      <c r="W453" s="24"/>
    </row>
    <row r="454">
      <c r="B454" s="54"/>
      <c r="D454" s="28"/>
      <c r="E454" s="28"/>
      <c r="F454" s="29"/>
      <c r="G454" s="30"/>
      <c r="H454" s="45"/>
      <c r="I454" s="46"/>
      <c r="J454" s="29"/>
      <c r="K454" s="32"/>
      <c r="L454" s="46"/>
      <c r="M454" s="46"/>
      <c r="N454" s="29"/>
      <c r="O454" s="32"/>
      <c r="P454" s="46"/>
      <c r="Q454" s="46"/>
      <c r="R454" s="29"/>
      <c r="S454" s="32"/>
      <c r="T454" s="46"/>
      <c r="U454" s="46"/>
      <c r="V454" s="29"/>
      <c r="W454" s="24"/>
    </row>
    <row r="455">
      <c r="B455" s="54"/>
      <c r="D455" s="28"/>
      <c r="E455" s="28"/>
      <c r="F455" s="29"/>
      <c r="G455" s="30"/>
      <c r="H455" s="45"/>
      <c r="I455" s="46"/>
      <c r="J455" s="29"/>
      <c r="K455" s="32"/>
      <c r="L455" s="46"/>
      <c r="M455" s="46"/>
      <c r="N455" s="29"/>
      <c r="O455" s="32"/>
      <c r="P455" s="46"/>
      <c r="Q455" s="46"/>
      <c r="R455" s="29"/>
      <c r="S455" s="32"/>
      <c r="T455" s="46"/>
      <c r="U455" s="46"/>
      <c r="V455" s="29"/>
      <c r="W455" s="24"/>
    </row>
    <row r="456">
      <c r="B456" s="54"/>
      <c r="D456" s="28"/>
      <c r="E456" s="28"/>
      <c r="F456" s="29"/>
      <c r="G456" s="30"/>
      <c r="H456" s="45"/>
      <c r="I456" s="46"/>
      <c r="J456" s="29"/>
      <c r="K456" s="32"/>
      <c r="L456" s="46"/>
      <c r="M456" s="46"/>
      <c r="N456" s="29"/>
      <c r="O456" s="32"/>
      <c r="P456" s="46"/>
      <c r="Q456" s="46"/>
      <c r="R456" s="29"/>
      <c r="S456" s="32"/>
      <c r="T456" s="46"/>
      <c r="U456" s="46"/>
      <c r="V456" s="29"/>
      <c r="W456" s="24"/>
    </row>
    <row r="457">
      <c r="B457" s="54"/>
      <c r="D457" s="28"/>
      <c r="E457" s="28"/>
      <c r="F457" s="29"/>
      <c r="G457" s="30"/>
      <c r="H457" s="45"/>
      <c r="I457" s="46"/>
      <c r="J457" s="29"/>
      <c r="K457" s="32"/>
      <c r="L457" s="46"/>
      <c r="M457" s="46"/>
      <c r="N457" s="29"/>
      <c r="O457" s="32"/>
      <c r="P457" s="46"/>
      <c r="Q457" s="46"/>
      <c r="R457" s="29"/>
      <c r="S457" s="32"/>
      <c r="T457" s="46"/>
      <c r="U457" s="46"/>
      <c r="V457" s="29"/>
      <c r="W457" s="24"/>
    </row>
    <row r="458">
      <c r="B458" s="54"/>
      <c r="D458" s="28"/>
      <c r="E458" s="28"/>
      <c r="F458" s="29"/>
      <c r="G458" s="30"/>
      <c r="H458" s="45"/>
      <c r="I458" s="46"/>
      <c r="J458" s="29"/>
      <c r="K458" s="32"/>
      <c r="L458" s="46"/>
      <c r="M458" s="46"/>
      <c r="N458" s="29"/>
      <c r="O458" s="32"/>
      <c r="P458" s="46"/>
      <c r="Q458" s="46"/>
      <c r="R458" s="29"/>
      <c r="S458" s="32"/>
      <c r="T458" s="46"/>
      <c r="U458" s="46"/>
      <c r="V458" s="29"/>
      <c r="W458" s="24"/>
    </row>
    <row r="459">
      <c r="B459" s="54"/>
      <c r="D459" s="28"/>
      <c r="E459" s="28"/>
      <c r="F459" s="29"/>
      <c r="G459" s="30"/>
      <c r="H459" s="45"/>
      <c r="I459" s="46"/>
      <c r="J459" s="29"/>
      <c r="K459" s="32"/>
      <c r="L459" s="46"/>
      <c r="M459" s="46"/>
      <c r="N459" s="29"/>
      <c r="O459" s="32"/>
      <c r="P459" s="46"/>
      <c r="Q459" s="46"/>
      <c r="R459" s="29"/>
      <c r="S459" s="32"/>
      <c r="T459" s="46"/>
      <c r="U459" s="46"/>
      <c r="V459" s="29"/>
      <c r="W459" s="24"/>
    </row>
    <row r="460">
      <c r="B460" s="54"/>
      <c r="D460" s="28"/>
      <c r="E460" s="28"/>
      <c r="F460" s="29"/>
      <c r="G460" s="30"/>
      <c r="H460" s="45"/>
      <c r="I460" s="46"/>
      <c r="J460" s="29"/>
      <c r="K460" s="32"/>
      <c r="L460" s="46"/>
      <c r="M460" s="46"/>
      <c r="N460" s="29"/>
      <c r="O460" s="32"/>
      <c r="P460" s="46"/>
      <c r="Q460" s="46"/>
      <c r="R460" s="29"/>
      <c r="S460" s="32"/>
      <c r="T460" s="46"/>
      <c r="U460" s="46"/>
      <c r="V460" s="29"/>
      <c r="W460" s="24"/>
    </row>
    <row r="461">
      <c r="B461" s="54"/>
      <c r="D461" s="28"/>
      <c r="E461" s="28"/>
      <c r="F461" s="29"/>
      <c r="G461" s="30"/>
      <c r="H461" s="45"/>
      <c r="I461" s="46"/>
      <c r="J461" s="29"/>
      <c r="K461" s="32"/>
      <c r="L461" s="46"/>
      <c r="M461" s="46"/>
      <c r="N461" s="29"/>
      <c r="O461" s="32"/>
      <c r="P461" s="46"/>
      <c r="Q461" s="46"/>
      <c r="R461" s="29"/>
      <c r="S461" s="32"/>
      <c r="T461" s="46"/>
      <c r="U461" s="46"/>
      <c r="V461" s="29"/>
      <c r="W461" s="24"/>
    </row>
    <row r="462">
      <c r="B462" s="54"/>
      <c r="D462" s="28"/>
      <c r="E462" s="28"/>
      <c r="F462" s="29"/>
      <c r="G462" s="30"/>
      <c r="H462" s="45"/>
      <c r="I462" s="46"/>
      <c r="J462" s="29"/>
      <c r="K462" s="32"/>
      <c r="L462" s="46"/>
      <c r="M462" s="46"/>
      <c r="N462" s="29"/>
      <c r="O462" s="32"/>
      <c r="P462" s="46"/>
      <c r="Q462" s="46"/>
      <c r="R462" s="29"/>
      <c r="S462" s="32"/>
      <c r="T462" s="46"/>
      <c r="U462" s="46"/>
      <c r="V462" s="29"/>
      <c r="W462" s="24"/>
    </row>
    <row r="463">
      <c r="B463" s="54"/>
      <c r="D463" s="28"/>
      <c r="E463" s="28"/>
      <c r="F463" s="29"/>
      <c r="G463" s="30"/>
      <c r="H463" s="45"/>
      <c r="I463" s="46"/>
      <c r="J463" s="29"/>
      <c r="K463" s="32"/>
      <c r="L463" s="46"/>
      <c r="M463" s="46"/>
      <c r="N463" s="29"/>
      <c r="O463" s="32"/>
      <c r="P463" s="46"/>
      <c r="Q463" s="46"/>
      <c r="R463" s="29"/>
      <c r="S463" s="32"/>
      <c r="T463" s="46"/>
      <c r="U463" s="46"/>
      <c r="V463" s="29"/>
      <c r="W463" s="24"/>
    </row>
    <row r="464">
      <c r="B464" s="54"/>
      <c r="D464" s="28"/>
      <c r="E464" s="28"/>
      <c r="F464" s="29"/>
      <c r="G464" s="30"/>
      <c r="H464" s="45"/>
      <c r="I464" s="46"/>
      <c r="J464" s="29"/>
      <c r="K464" s="32"/>
      <c r="L464" s="46"/>
      <c r="M464" s="46"/>
      <c r="N464" s="29"/>
      <c r="O464" s="32"/>
      <c r="P464" s="46"/>
      <c r="Q464" s="46"/>
      <c r="R464" s="29"/>
      <c r="S464" s="32"/>
      <c r="T464" s="46"/>
      <c r="U464" s="46"/>
      <c r="V464" s="29"/>
      <c r="W464" s="24"/>
    </row>
    <row r="465">
      <c r="B465" s="54"/>
      <c r="D465" s="28"/>
      <c r="E465" s="28"/>
      <c r="F465" s="29"/>
      <c r="G465" s="30"/>
      <c r="H465" s="45"/>
      <c r="I465" s="46"/>
      <c r="J465" s="29"/>
      <c r="K465" s="32"/>
      <c r="L465" s="46"/>
      <c r="M465" s="46"/>
      <c r="N465" s="29"/>
      <c r="O465" s="32"/>
      <c r="P465" s="46"/>
      <c r="Q465" s="46"/>
      <c r="R465" s="29"/>
      <c r="S465" s="32"/>
      <c r="T465" s="46"/>
      <c r="U465" s="46"/>
      <c r="V465" s="29"/>
      <c r="W465" s="24"/>
    </row>
    <row r="466">
      <c r="B466" s="54"/>
      <c r="D466" s="28"/>
      <c r="E466" s="28"/>
      <c r="F466" s="29"/>
      <c r="G466" s="30"/>
      <c r="H466" s="45"/>
      <c r="I466" s="46"/>
      <c r="J466" s="29"/>
      <c r="K466" s="32"/>
      <c r="L466" s="46"/>
      <c r="M466" s="46"/>
      <c r="N466" s="29"/>
      <c r="O466" s="32"/>
      <c r="P466" s="46"/>
      <c r="Q466" s="46"/>
      <c r="R466" s="29"/>
      <c r="S466" s="32"/>
      <c r="T466" s="46"/>
      <c r="U466" s="46"/>
      <c r="V466" s="29"/>
      <c r="W466" s="24"/>
    </row>
    <row r="467">
      <c r="B467" s="54"/>
      <c r="D467" s="28"/>
      <c r="E467" s="28"/>
      <c r="F467" s="29"/>
      <c r="G467" s="30"/>
      <c r="H467" s="45"/>
      <c r="I467" s="46"/>
      <c r="J467" s="29"/>
      <c r="K467" s="32"/>
      <c r="L467" s="46"/>
      <c r="M467" s="46"/>
      <c r="N467" s="29"/>
      <c r="O467" s="32"/>
      <c r="P467" s="46"/>
      <c r="Q467" s="46"/>
      <c r="R467" s="29"/>
      <c r="S467" s="32"/>
      <c r="T467" s="46"/>
      <c r="U467" s="46"/>
      <c r="V467" s="29"/>
      <c r="W467" s="24"/>
    </row>
    <row r="468">
      <c r="B468" s="54"/>
      <c r="D468" s="28"/>
      <c r="E468" s="28"/>
      <c r="F468" s="29"/>
      <c r="G468" s="30"/>
      <c r="H468" s="45"/>
      <c r="I468" s="46"/>
      <c r="J468" s="29"/>
      <c r="K468" s="32"/>
      <c r="L468" s="46"/>
      <c r="M468" s="46"/>
      <c r="N468" s="29"/>
      <c r="O468" s="32"/>
      <c r="P468" s="46"/>
      <c r="Q468" s="46"/>
      <c r="R468" s="29"/>
      <c r="S468" s="32"/>
      <c r="T468" s="46"/>
      <c r="U468" s="46"/>
      <c r="V468" s="29"/>
      <c r="W468" s="24"/>
    </row>
    <row r="469">
      <c r="B469" s="54"/>
      <c r="D469" s="28"/>
      <c r="E469" s="28"/>
      <c r="F469" s="29"/>
      <c r="G469" s="30"/>
      <c r="H469" s="45"/>
      <c r="I469" s="46"/>
      <c r="J469" s="29"/>
      <c r="K469" s="32"/>
      <c r="L469" s="46"/>
      <c r="M469" s="46"/>
      <c r="N469" s="29"/>
      <c r="O469" s="32"/>
      <c r="P469" s="46"/>
      <c r="Q469" s="46"/>
      <c r="R469" s="29"/>
      <c r="S469" s="32"/>
      <c r="T469" s="46"/>
      <c r="U469" s="46"/>
      <c r="V469" s="29"/>
      <c r="W469" s="24"/>
    </row>
    <row r="470">
      <c r="B470" s="54"/>
      <c r="D470" s="28"/>
      <c r="E470" s="28"/>
      <c r="F470" s="29"/>
      <c r="G470" s="30"/>
      <c r="H470" s="45"/>
      <c r="I470" s="46"/>
      <c r="J470" s="29"/>
      <c r="K470" s="32"/>
      <c r="L470" s="46"/>
      <c r="M470" s="46"/>
      <c r="N470" s="29"/>
      <c r="O470" s="32"/>
      <c r="P470" s="46"/>
      <c r="Q470" s="46"/>
      <c r="R470" s="29"/>
      <c r="S470" s="32"/>
      <c r="T470" s="46"/>
      <c r="U470" s="46"/>
      <c r="V470" s="29"/>
      <c r="W470" s="24"/>
    </row>
    <row r="471">
      <c r="B471" s="54"/>
      <c r="D471" s="28"/>
      <c r="E471" s="28"/>
      <c r="F471" s="29"/>
      <c r="G471" s="30"/>
      <c r="H471" s="45"/>
      <c r="I471" s="46"/>
      <c r="J471" s="29"/>
      <c r="K471" s="32"/>
      <c r="L471" s="46"/>
      <c r="M471" s="46"/>
      <c r="N471" s="29"/>
      <c r="O471" s="32"/>
      <c r="P471" s="46"/>
      <c r="Q471" s="46"/>
      <c r="R471" s="29"/>
      <c r="S471" s="32"/>
      <c r="T471" s="46"/>
      <c r="U471" s="46"/>
      <c r="V471" s="29"/>
      <c r="W471" s="24"/>
    </row>
    <row r="472">
      <c r="B472" s="54"/>
      <c r="D472" s="28"/>
      <c r="E472" s="28"/>
      <c r="F472" s="29"/>
      <c r="G472" s="30"/>
      <c r="H472" s="45"/>
      <c r="I472" s="46"/>
      <c r="J472" s="29"/>
      <c r="K472" s="32"/>
      <c r="L472" s="46"/>
      <c r="M472" s="46"/>
      <c r="N472" s="29"/>
      <c r="O472" s="32"/>
      <c r="P472" s="46"/>
      <c r="Q472" s="46"/>
      <c r="R472" s="29"/>
      <c r="S472" s="32"/>
      <c r="T472" s="46"/>
      <c r="U472" s="46"/>
      <c r="V472" s="29"/>
      <c r="W472" s="24"/>
    </row>
    <row r="473">
      <c r="B473" s="54"/>
      <c r="D473" s="28"/>
      <c r="E473" s="28"/>
      <c r="F473" s="29"/>
      <c r="G473" s="30"/>
      <c r="H473" s="45"/>
      <c r="I473" s="46"/>
      <c r="J473" s="29"/>
      <c r="K473" s="32"/>
      <c r="L473" s="46"/>
      <c r="M473" s="46"/>
      <c r="N473" s="29"/>
      <c r="O473" s="32"/>
      <c r="P473" s="46"/>
      <c r="Q473" s="46"/>
      <c r="R473" s="29"/>
      <c r="S473" s="32"/>
      <c r="T473" s="46"/>
      <c r="U473" s="46"/>
      <c r="V473" s="29"/>
      <c r="W473" s="24"/>
    </row>
    <row r="474">
      <c r="B474" s="54"/>
      <c r="D474" s="28"/>
      <c r="E474" s="28"/>
      <c r="F474" s="29"/>
      <c r="G474" s="30"/>
      <c r="H474" s="45"/>
      <c r="I474" s="46"/>
      <c r="J474" s="29"/>
      <c r="K474" s="32"/>
      <c r="L474" s="46"/>
      <c r="M474" s="46"/>
      <c r="N474" s="29"/>
      <c r="O474" s="32"/>
      <c r="P474" s="46"/>
      <c r="Q474" s="46"/>
      <c r="R474" s="29"/>
      <c r="S474" s="32"/>
      <c r="T474" s="46"/>
      <c r="U474" s="46"/>
      <c r="V474" s="29"/>
      <c r="W474" s="24"/>
    </row>
    <row r="475">
      <c r="B475" s="54"/>
      <c r="D475" s="28"/>
      <c r="E475" s="28"/>
      <c r="F475" s="29"/>
      <c r="G475" s="30"/>
      <c r="H475" s="45"/>
      <c r="I475" s="46"/>
      <c r="J475" s="29"/>
      <c r="K475" s="32"/>
      <c r="L475" s="46"/>
      <c r="M475" s="46"/>
      <c r="N475" s="29"/>
      <c r="O475" s="32"/>
      <c r="P475" s="46"/>
      <c r="Q475" s="46"/>
      <c r="R475" s="29"/>
      <c r="S475" s="32"/>
      <c r="T475" s="46"/>
      <c r="U475" s="46"/>
      <c r="V475" s="29"/>
      <c r="W475" s="24"/>
    </row>
    <row r="476">
      <c r="B476" s="54"/>
      <c r="D476" s="28"/>
      <c r="E476" s="28"/>
      <c r="F476" s="29"/>
      <c r="G476" s="30"/>
      <c r="H476" s="45"/>
      <c r="I476" s="46"/>
      <c r="J476" s="29"/>
      <c r="K476" s="32"/>
      <c r="L476" s="46"/>
      <c r="M476" s="46"/>
      <c r="N476" s="29"/>
      <c r="O476" s="32"/>
      <c r="P476" s="46"/>
      <c r="Q476" s="46"/>
      <c r="R476" s="29"/>
      <c r="S476" s="32"/>
      <c r="T476" s="46"/>
      <c r="U476" s="46"/>
      <c r="V476" s="29"/>
      <c r="W476" s="24"/>
    </row>
    <row r="477">
      <c r="B477" s="54"/>
      <c r="D477" s="28"/>
      <c r="E477" s="28"/>
      <c r="F477" s="29"/>
      <c r="G477" s="30"/>
      <c r="H477" s="45"/>
      <c r="I477" s="46"/>
      <c r="J477" s="29"/>
      <c r="K477" s="32"/>
      <c r="L477" s="46"/>
      <c r="M477" s="46"/>
      <c r="N477" s="29"/>
      <c r="O477" s="32"/>
      <c r="P477" s="46"/>
      <c r="Q477" s="46"/>
      <c r="R477" s="29"/>
      <c r="S477" s="32"/>
      <c r="T477" s="46"/>
      <c r="U477" s="46"/>
      <c r="V477" s="29"/>
      <c r="W477" s="24"/>
    </row>
    <row r="478">
      <c r="B478" s="54"/>
      <c r="D478" s="28"/>
      <c r="E478" s="28"/>
      <c r="F478" s="29"/>
      <c r="G478" s="30"/>
      <c r="H478" s="45"/>
      <c r="I478" s="46"/>
      <c r="J478" s="29"/>
      <c r="K478" s="32"/>
      <c r="L478" s="46"/>
      <c r="M478" s="46"/>
      <c r="N478" s="29"/>
      <c r="O478" s="32"/>
      <c r="P478" s="46"/>
      <c r="Q478" s="46"/>
      <c r="R478" s="29"/>
      <c r="S478" s="32"/>
      <c r="T478" s="46"/>
      <c r="U478" s="46"/>
      <c r="V478" s="29"/>
      <c r="W478" s="24"/>
    </row>
    <row r="479">
      <c r="B479" s="54"/>
      <c r="D479" s="28"/>
      <c r="E479" s="28"/>
      <c r="F479" s="29"/>
      <c r="G479" s="30"/>
      <c r="H479" s="45"/>
      <c r="I479" s="46"/>
      <c r="J479" s="29"/>
      <c r="K479" s="32"/>
      <c r="L479" s="46"/>
      <c r="M479" s="46"/>
      <c r="N479" s="29"/>
      <c r="O479" s="32"/>
      <c r="P479" s="46"/>
      <c r="Q479" s="46"/>
      <c r="R479" s="29"/>
      <c r="S479" s="32"/>
      <c r="T479" s="46"/>
      <c r="U479" s="46"/>
      <c r="V479" s="29"/>
      <c r="W479" s="24"/>
    </row>
    <row r="480">
      <c r="B480" s="54"/>
      <c r="D480" s="28"/>
      <c r="E480" s="28"/>
      <c r="F480" s="29"/>
      <c r="G480" s="30"/>
      <c r="H480" s="45"/>
      <c r="I480" s="46"/>
      <c r="J480" s="29"/>
      <c r="K480" s="32"/>
      <c r="L480" s="46"/>
      <c r="M480" s="46"/>
      <c r="N480" s="29"/>
      <c r="O480" s="32"/>
      <c r="P480" s="46"/>
      <c r="Q480" s="46"/>
      <c r="R480" s="29"/>
      <c r="S480" s="32"/>
      <c r="T480" s="46"/>
      <c r="U480" s="46"/>
      <c r="V480" s="29"/>
      <c r="W480" s="24"/>
    </row>
    <row r="481">
      <c r="B481" s="54"/>
      <c r="D481" s="28"/>
      <c r="E481" s="28"/>
      <c r="F481" s="29"/>
      <c r="G481" s="30"/>
      <c r="H481" s="45"/>
      <c r="I481" s="46"/>
      <c r="J481" s="29"/>
      <c r="K481" s="32"/>
      <c r="L481" s="46"/>
      <c r="M481" s="46"/>
      <c r="N481" s="29"/>
      <c r="O481" s="32"/>
      <c r="P481" s="46"/>
      <c r="Q481" s="46"/>
      <c r="R481" s="29"/>
      <c r="S481" s="32"/>
      <c r="T481" s="46"/>
      <c r="U481" s="46"/>
      <c r="V481" s="29"/>
      <c r="W481" s="24"/>
    </row>
    <row r="482">
      <c r="B482" s="54"/>
      <c r="D482" s="28"/>
      <c r="E482" s="28"/>
      <c r="F482" s="29"/>
      <c r="G482" s="30"/>
      <c r="H482" s="45"/>
      <c r="I482" s="46"/>
      <c r="J482" s="29"/>
      <c r="K482" s="32"/>
      <c r="L482" s="46"/>
      <c r="M482" s="46"/>
      <c r="N482" s="29"/>
      <c r="O482" s="32"/>
      <c r="P482" s="46"/>
      <c r="Q482" s="46"/>
      <c r="R482" s="29"/>
      <c r="S482" s="32"/>
      <c r="T482" s="46"/>
      <c r="U482" s="46"/>
      <c r="V482" s="29"/>
      <c r="W482" s="24"/>
    </row>
    <row r="483">
      <c r="B483" s="54"/>
      <c r="D483" s="28"/>
      <c r="E483" s="28"/>
      <c r="F483" s="29"/>
      <c r="G483" s="30"/>
      <c r="H483" s="45"/>
      <c r="I483" s="46"/>
      <c r="J483" s="29"/>
      <c r="K483" s="32"/>
      <c r="L483" s="46"/>
      <c r="M483" s="46"/>
      <c r="N483" s="29"/>
      <c r="O483" s="32"/>
      <c r="P483" s="46"/>
      <c r="Q483" s="46"/>
      <c r="R483" s="29"/>
      <c r="S483" s="32"/>
      <c r="T483" s="46"/>
      <c r="U483" s="46"/>
      <c r="V483" s="29"/>
      <c r="W483" s="24"/>
    </row>
    <row r="484">
      <c r="B484" s="54"/>
      <c r="D484" s="28"/>
      <c r="E484" s="28"/>
      <c r="F484" s="29"/>
      <c r="G484" s="30"/>
      <c r="H484" s="45"/>
      <c r="I484" s="46"/>
      <c r="J484" s="29"/>
      <c r="K484" s="32"/>
      <c r="L484" s="46"/>
      <c r="M484" s="46"/>
      <c r="N484" s="29"/>
      <c r="O484" s="32"/>
      <c r="P484" s="46"/>
      <c r="Q484" s="46"/>
      <c r="R484" s="29"/>
      <c r="S484" s="32"/>
      <c r="T484" s="46"/>
      <c r="U484" s="46"/>
      <c r="V484" s="29"/>
      <c r="W484" s="24"/>
    </row>
    <row r="485">
      <c r="B485" s="54"/>
      <c r="D485" s="28"/>
      <c r="E485" s="28"/>
      <c r="F485" s="29"/>
      <c r="G485" s="30"/>
      <c r="H485" s="45"/>
      <c r="I485" s="46"/>
      <c r="J485" s="29"/>
      <c r="K485" s="32"/>
      <c r="L485" s="46"/>
      <c r="M485" s="46"/>
      <c r="N485" s="29"/>
      <c r="O485" s="32"/>
      <c r="P485" s="46"/>
      <c r="Q485" s="46"/>
      <c r="R485" s="29"/>
      <c r="S485" s="32"/>
      <c r="T485" s="46"/>
      <c r="U485" s="46"/>
      <c r="V485" s="29"/>
      <c r="W485" s="24"/>
    </row>
    <row r="486">
      <c r="B486" s="54"/>
      <c r="D486" s="28"/>
      <c r="E486" s="28"/>
      <c r="F486" s="29"/>
      <c r="G486" s="30"/>
      <c r="H486" s="45"/>
      <c r="I486" s="46"/>
      <c r="J486" s="29"/>
      <c r="K486" s="32"/>
      <c r="L486" s="46"/>
      <c r="M486" s="46"/>
      <c r="N486" s="29"/>
      <c r="O486" s="32"/>
      <c r="P486" s="46"/>
      <c r="Q486" s="46"/>
      <c r="R486" s="29"/>
      <c r="S486" s="32"/>
      <c r="T486" s="46"/>
      <c r="U486" s="46"/>
      <c r="V486" s="29"/>
      <c r="W486" s="24"/>
    </row>
    <row r="487">
      <c r="B487" s="54"/>
      <c r="D487" s="28"/>
      <c r="E487" s="28"/>
      <c r="F487" s="29"/>
      <c r="G487" s="30"/>
      <c r="H487" s="45"/>
      <c r="I487" s="46"/>
      <c r="J487" s="29"/>
      <c r="K487" s="32"/>
      <c r="L487" s="46"/>
      <c r="M487" s="46"/>
      <c r="N487" s="29"/>
      <c r="O487" s="32"/>
      <c r="P487" s="46"/>
      <c r="Q487" s="46"/>
      <c r="R487" s="29"/>
      <c r="S487" s="32"/>
      <c r="T487" s="46"/>
      <c r="U487" s="46"/>
      <c r="V487" s="29"/>
      <c r="W487" s="24"/>
    </row>
    <row r="488">
      <c r="B488" s="54"/>
      <c r="D488" s="28"/>
      <c r="E488" s="28"/>
      <c r="F488" s="29"/>
      <c r="G488" s="30"/>
      <c r="H488" s="45"/>
      <c r="I488" s="46"/>
      <c r="J488" s="29"/>
      <c r="K488" s="32"/>
      <c r="L488" s="46"/>
      <c r="M488" s="46"/>
      <c r="N488" s="29"/>
      <c r="O488" s="32"/>
      <c r="P488" s="46"/>
      <c r="Q488" s="46"/>
      <c r="R488" s="29"/>
      <c r="S488" s="32"/>
      <c r="T488" s="46"/>
      <c r="U488" s="46"/>
      <c r="V488" s="29"/>
      <c r="W488" s="24"/>
    </row>
    <row r="489">
      <c r="B489" s="54"/>
      <c r="D489" s="28"/>
      <c r="E489" s="28"/>
      <c r="F489" s="29"/>
      <c r="G489" s="30"/>
      <c r="H489" s="45"/>
      <c r="I489" s="46"/>
      <c r="J489" s="29"/>
      <c r="K489" s="32"/>
      <c r="L489" s="46"/>
      <c r="M489" s="46"/>
      <c r="N489" s="29"/>
      <c r="O489" s="32"/>
      <c r="P489" s="46"/>
      <c r="Q489" s="46"/>
      <c r="R489" s="29"/>
      <c r="S489" s="32"/>
      <c r="T489" s="46"/>
      <c r="U489" s="46"/>
      <c r="V489" s="29"/>
      <c r="W489" s="24"/>
    </row>
    <row r="490">
      <c r="B490" s="54"/>
      <c r="D490" s="28"/>
      <c r="E490" s="28"/>
      <c r="F490" s="29"/>
      <c r="G490" s="30"/>
      <c r="H490" s="45"/>
      <c r="I490" s="46"/>
      <c r="J490" s="29"/>
      <c r="K490" s="32"/>
      <c r="L490" s="46"/>
      <c r="M490" s="46"/>
      <c r="N490" s="29"/>
      <c r="O490" s="32"/>
      <c r="P490" s="46"/>
      <c r="Q490" s="46"/>
      <c r="R490" s="29"/>
      <c r="S490" s="32"/>
      <c r="T490" s="46"/>
      <c r="U490" s="46"/>
      <c r="V490" s="29"/>
      <c r="W490" s="24"/>
    </row>
    <row r="491">
      <c r="B491" s="54"/>
      <c r="D491" s="28"/>
      <c r="E491" s="28"/>
      <c r="F491" s="29"/>
      <c r="G491" s="30"/>
      <c r="H491" s="45"/>
      <c r="I491" s="46"/>
      <c r="J491" s="29"/>
      <c r="K491" s="32"/>
      <c r="L491" s="46"/>
      <c r="M491" s="46"/>
      <c r="N491" s="29"/>
      <c r="O491" s="32"/>
      <c r="P491" s="46"/>
      <c r="Q491" s="46"/>
      <c r="R491" s="29"/>
      <c r="S491" s="32"/>
      <c r="T491" s="46"/>
      <c r="U491" s="46"/>
      <c r="V491" s="29"/>
      <c r="W491" s="24"/>
    </row>
    <row r="492">
      <c r="B492" s="54"/>
      <c r="D492" s="28"/>
      <c r="E492" s="28"/>
      <c r="F492" s="29"/>
      <c r="G492" s="30"/>
      <c r="H492" s="45"/>
      <c r="I492" s="46"/>
      <c r="J492" s="29"/>
      <c r="K492" s="32"/>
      <c r="L492" s="46"/>
      <c r="M492" s="46"/>
      <c r="N492" s="29"/>
      <c r="O492" s="32"/>
      <c r="P492" s="46"/>
      <c r="Q492" s="46"/>
      <c r="R492" s="29"/>
      <c r="S492" s="32"/>
      <c r="T492" s="46"/>
      <c r="U492" s="46"/>
      <c r="V492" s="29"/>
      <c r="W492" s="24"/>
    </row>
    <row r="493">
      <c r="B493" s="54"/>
      <c r="D493" s="28"/>
      <c r="E493" s="28"/>
      <c r="F493" s="29"/>
      <c r="G493" s="30"/>
      <c r="H493" s="45"/>
      <c r="I493" s="46"/>
      <c r="J493" s="29"/>
      <c r="K493" s="32"/>
      <c r="L493" s="46"/>
      <c r="M493" s="46"/>
      <c r="N493" s="29"/>
      <c r="O493" s="32"/>
      <c r="P493" s="46"/>
      <c r="Q493" s="46"/>
      <c r="R493" s="29"/>
      <c r="S493" s="32"/>
      <c r="T493" s="46"/>
      <c r="U493" s="46"/>
      <c r="V493" s="29"/>
      <c r="W493" s="24"/>
    </row>
    <row r="494">
      <c r="B494" s="54"/>
      <c r="D494" s="28"/>
      <c r="E494" s="28"/>
      <c r="F494" s="29"/>
      <c r="G494" s="30"/>
      <c r="H494" s="45"/>
      <c r="I494" s="46"/>
      <c r="J494" s="29"/>
      <c r="K494" s="32"/>
      <c r="L494" s="46"/>
      <c r="M494" s="46"/>
      <c r="N494" s="29"/>
      <c r="O494" s="32"/>
      <c r="P494" s="46"/>
      <c r="Q494" s="46"/>
      <c r="R494" s="29"/>
      <c r="S494" s="32"/>
      <c r="T494" s="46"/>
      <c r="U494" s="46"/>
      <c r="V494" s="29"/>
      <c r="W494" s="24"/>
    </row>
    <row r="495">
      <c r="B495" s="54"/>
      <c r="D495" s="28"/>
      <c r="E495" s="28"/>
      <c r="F495" s="29"/>
      <c r="G495" s="30"/>
      <c r="H495" s="45"/>
      <c r="I495" s="46"/>
      <c r="J495" s="29"/>
      <c r="K495" s="32"/>
      <c r="L495" s="46"/>
      <c r="M495" s="46"/>
      <c r="N495" s="29"/>
      <c r="O495" s="32"/>
      <c r="P495" s="46"/>
      <c r="Q495" s="46"/>
      <c r="R495" s="29"/>
      <c r="S495" s="32"/>
      <c r="T495" s="46"/>
      <c r="U495" s="46"/>
      <c r="V495" s="29"/>
      <c r="W495" s="24"/>
    </row>
    <row r="496">
      <c r="B496" s="54"/>
      <c r="D496" s="28"/>
      <c r="E496" s="28"/>
      <c r="F496" s="29"/>
      <c r="G496" s="30"/>
      <c r="H496" s="45"/>
      <c r="I496" s="46"/>
      <c r="J496" s="29"/>
      <c r="K496" s="32"/>
      <c r="L496" s="46"/>
      <c r="M496" s="46"/>
      <c r="N496" s="29"/>
      <c r="O496" s="32"/>
      <c r="P496" s="46"/>
      <c r="Q496" s="46"/>
      <c r="R496" s="29"/>
      <c r="S496" s="32"/>
      <c r="T496" s="46"/>
      <c r="U496" s="46"/>
      <c r="V496" s="29"/>
      <c r="W496" s="24"/>
    </row>
    <row r="497">
      <c r="B497" s="54"/>
      <c r="D497" s="28"/>
      <c r="E497" s="28"/>
      <c r="F497" s="29"/>
      <c r="G497" s="30"/>
      <c r="H497" s="45"/>
      <c r="I497" s="46"/>
      <c r="J497" s="29"/>
      <c r="K497" s="32"/>
      <c r="L497" s="46"/>
      <c r="M497" s="46"/>
      <c r="N497" s="29"/>
      <c r="O497" s="32"/>
      <c r="P497" s="46"/>
      <c r="Q497" s="46"/>
      <c r="R497" s="29"/>
      <c r="S497" s="32"/>
      <c r="T497" s="46"/>
      <c r="U497" s="46"/>
      <c r="V497" s="29"/>
      <c r="W497" s="24"/>
    </row>
    <row r="498">
      <c r="B498" s="54"/>
      <c r="D498" s="28"/>
      <c r="E498" s="28"/>
      <c r="F498" s="29"/>
      <c r="G498" s="30"/>
      <c r="H498" s="45"/>
      <c r="I498" s="46"/>
      <c r="J498" s="29"/>
      <c r="K498" s="32"/>
      <c r="L498" s="46"/>
      <c r="M498" s="46"/>
      <c r="N498" s="29"/>
      <c r="O498" s="32"/>
      <c r="P498" s="46"/>
      <c r="Q498" s="46"/>
      <c r="R498" s="29"/>
      <c r="S498" s="32"/>
      <c r="T498" s="46"/>
      <c r="U498" s="46"/>
      <c r="V498" s="29"/>
      <c r="W498" s="24"/>
    </row>
    <row r="499">
      <c r="B499" s="54"/>
      <c r="D499" s="28"/>
      <c r="E499" s="28"/>
      <c r="F499" s="29"/>
      <c r="G499" s="30"/>
      <c r="H499" s="45"/>
      <c r="I499" s="46"/>
      <c r="J499" s="29"/>
      <c r="K499" s="32"/>
      <c r="L499" s="46"/>
      <c r="M499" s="46"/>
      <c r="N499" s="29"/>
      <c r="O499" s="32"/>
      <c r="P499" s="46"/>
      <c r="Q499" s="46"/>
      <c r="R499" s="29"/>
      <c r="S499" s="32"/>
      <c r="T499" s="46"/>
      <c r="U499" s="46"/>
      <c r="V499" s="29"/>
      <c r="W499" s="24"/>
    </row>
    <row r="500">
      <c r="B500" s="54"/>
      <c r="D500" s="28"/>
      <c r="E500" s="28"/>
      <c r="F500" s="29"/>
      <c r="G500" s="30"/>
      <c r="H500" s="45"/>
      <c r="I500" s="46"/>
      <c r="J500" s="29"/>
      <c r="K500" s="32"/>
      <c r="L500" s="46"/>
      <c r="M500" s="46"/>
      <c r="N500" s="29"/>
      <c r="O500" s="32"/>
      <c r="P500" s="46"/>
      <c r="Q500" s="46"/>
      <c r="R500" s="29"/>
      <c r="S500" s="32"/>
      <c r="T500" s="46"/>
      <c r="U500" s="46"/>
      <c r="V500" s="29"/>
      <c r="W500" s="24"/>
    </row>
    <row r="501">
      <c r="B501" s="54"/>
      <c r="D501" s="28"/>
      <c r="E501" s="28"/>
      <c r="F501" s="29"/>
      <c r="G501" s="30"/>
      <c r="H501" s="45"/>
      <c r="I501" s="46"/>
      <c r="J501" s="29"/>
      <c r="K501" s="32"/>
      <c r="L501" s="46"/>
      <c r="M501" s="46"/>
      <c r="N501" s="29"/>
      <c r="O501" s="32"/>
      <c r="P501" s="46"/>
      <c r="Q501" s="46"/>
      <c r="R501" s="29"/>
      <c r="S501" s="32"/>
      <c r="T501" s="46"/>
      <c r="U501" s="46"/>
      <c r="V501" s="29"/>
      <c r="W501" s="24"/>
    </row>
    <row r="502">
      <c r="B502" s="54"/>
      <c r="D502" s="28"/>
      <c r="E502" s="28"/>
      <c r="F502" s="29"/>
      <c r="G502" s="30"/>
      <c r="H502" s="45"/>
      <c r="I502" s="46"/>
      <c r="J502" s="29"/>
      <c r="K502" s="32"/>
      <c r="L502" s="46"/>
      <c r="M502" s="46"/>
      <c r="N502" s="29"/>
      <c r="O502" s="32"/>
      <c r="P502" s="46"/>
      <c r="Q502" s="46"/>
      <c r="R502" s="29"/>
      <c r="S502" s="32"/>
      <c r="T502" s="46"/>
      <c r="U502" s="46"/>
      <c r="V502" s="29"/>
      <c r="W502" s="24"/>
    </row>
    <row r="503">
      <c r="B503" s="54"/>
      <c r="D503" s="28"/>
      <c r="E503" s="28"/>
      <c r="F503" s="29"/>
      <c r="G503" s="30"/>
      <c r="H503" s="45"/>
      <c r="I503" s="46"/>
      <c r="J503" s="29"/>
      <c r="K503" s="32"/>
      <c r="L503" s="46"/>
      <c r="M503" s="46"/>
      <c r="N503" s="29"/>
      <c r="O503" s="32"/>
      <c r="P503" s="46"/>
      <c r="Q503" s="46"/>
      <c r="R503" s="29"/>
      <c r="S503" s="32"/>
      <c r="T503" s="46"/>
      <c r="U503" s="46"/>
      <c r="V503" s="29"/>
      <c r="W503" s="24"/>
    </row>
    <row r="504">
      <c r="B504" s="54"/>
      <c r="D504" s="28"/>
      <c r="E504" s="28"/>
      <c r="F504" s="29"/>
      <c r="G504" s="30"/>
      <c r="H504" s="45"/>
      <c r="I504" s="46"/>
      <c r="J504" s="29"/>
      <c r="K504" s="32"/>
      <c r="L504" s="46"/>
      <c r="M504" s="46"/>
      <c r="N504" s="29"/>
      <c r="O504" s="32"/>
      <c r="P504" s="46"/>
      <c r="Q504" s="46"/>
      <c r="R504" s="29"/>
      <c r="S504" s="32"/>
      <c r="T504" s="46"/>
      <c r="U504" s="46"/>
      <c r="V504" s="29"/>
      <c r="W504" s="24"/>
    </row>
    <row r="505">
      <c r="B505" s="54"/>
      <c r="D505" s="28"/>
      <c r="E505" s="28"/>
      <c r="F505" s="29"/>
      <c r="G505" s="30"/>
      <c r="H505" s="45"/>
      <c r="I505" s="46"/>
      <c r="J505" s="29"/>
      <c r="K505" s="32"/>
      <c r="L505" s="46"/>
      <c r="M505" s="46"/>
      <c r="N505" s="29"/>
      <c r="O505" s="32"/>
      <c r="P505" s="46"/>
      <c r="Q505" s="46"/>
      <c r="R505" s="29"/>
      <c r="S505" s="32"/>
      <c r="T505" s="46"/>
      <c r="U505" s="46"/>
      <c r="V505" s="29"/>
      <c r="W505" s="24"/>
    </row>
    <row r="506">
      <c r="B506" s="54"/>
      <c r="D506" s="28"/>
      <c r="E506" s="28"/>
      <c r="F506" s="29"/>
      <c r="G506" s="30"/>
      <c r="H506" s="45"/>
      <c r="I506" s="46"/>
      <c r="J506" s="29"/>
      <c r="K506" s="32"/>
      <c r="L506" s="46"/>
      <c r="M506" s="46"/>
      <c r="N506" s="29"/>
      <c r="O506" s="32"/>
      <c r="P506" s="46"/>
      <c r="Q506" s="46"/>
      <c r="R506" s="29"/>
      <c r="S506" s="32"/>
      <c r="T506" s="46"/>
      <c r="U506" s="46"/>
      <c r="V506" s="29"/>
      <c r="W506" s="24"/>
    </row>
    <row r="507">
      <c r="B507" s="54"/>
      <c r="D507" s="28"/>
      <c r="E507" s="28"/>
      <c r="F507" s="29"/>
      <c r="G507" s="30"/>
      <c r="H507" s="45"/>
      <c r="I507" s="46"/>
      <c r="J507" s="29"/>
      <c r="K507" s="32"/>
      <c r="L507" s="46"/>
      <c r="M507" s="46"/>
      <c r="N507" s="29"/>
      <c r="O507" s="32"/>
      <c r="P507" s="46"/>
      <c r="Q507" s="46"/>
      <c r="R507" s="29"/>
      <c r="S507" s="32"/>
      <c r="T507" s="46"/>
      <c r="U507" s="46"/>
      <c r="V507" s="29"/>
      <c r="W507" s="24"/>
    </row>
    <row r="508">
      <c r="B508" s="54"/>
      <c r="D508" s="28"/>
      <c r="E508" s="28"/>
      <c r="F508" s="29"/>
      <c r="G508" s="30"/>
      <c r="H508" s="45"/>
      <c r="I508" s="46"/>
      <c r="J508" s="29"/>
      <c r="K508" s="32"/>
      <c r="L508" s="46"/>
      <c r="M508" s="46"/>
      <c r="N508" s="29"/>
      <c r="O508" s="32"/>
      <c r="P508" s="46"/>
      <c r="Q508" s="46"/>
      <c r="R508" s="29"/>
      <c r="S508" s="32"/>
      <c r="T508" s="46"/>
      <c r="U508" s="46"/>
      <c r="V508" s="29"/>
      <c r="W508" s="24"/>
    </row>
    <row r="509">
      <c r="B509" s="54"/>
      <c r="D509" s="28"/>
      <c r="E509" s="28"/>
      <c r="F509" s="29"/>
      <c r="G509" s="30"/>
      <c r="H509" s="45"/>
      <c r="I509" s="46"/>
      <c r="J509" s="29"/>
      <c r="K509" s="32"/>
      <c r="L509" s="46"/>
      <c r="M509" s="46"/>
      <c r="N509" s="29"/>
      <c r="O509" s="32"/>
      <c r="P509" s="46"/>
      <c r="Q509" s="46"/>
      <c r="R509" s="29"/>
      <c r="S509" s="32"/>
      <c r="T509" s="46"/>
      <c r="U509" s="46"/>
      <c r="V509" s="29"/>
      <c r="W509" s="24"/>
    </row>
    <row r="510">
      <c r="B510" s="54"/>
      <c r="D510" s="28"/>
      <c r="E510" s="28"/>
      <c r="F510" s="29"/>
      <c r="G510" s="30"/>
      <c r="H510" s="45"/>
      <c r="I510" s="46"/>
      <c r="J510" s="29"/>
      <c r="K510" s="32"/>
      <c r="L510" s="46"/>
      <c r="M510" s="46"/>
      <c r="N510" s="29"/>
      <c r="O510" s="32"/>
      <c r="P510" s="46"/>
      <c r="Q510" s="46"/>
      <c r="R510" s="29"/>
      <c r="S510" s="32"/>
      <c r="T510" s="46"/>
      <c r="U510" s="46"/>
      <c r="V510" s="29"/>
      <c r="W510" s="24"/>
    </row>
    <row r="511">
      <c r="B511" s="54"/>
      <c r="D511" s="28"/>
      <c r="E511" s="28"/>
      <c r="F511" s="29"/>
      <c r="G511" s="30"/>
      <c r="H511" s="45"/>
      <c r="I511" s="46"/>
      <c r="J511" s="29"/>
      <c r="K511" s="32"/>
      <c r="L511" s="46"/>
      <c r="M511" s="46"/>
      <c r="N511" s="29"/>
      <c r="O511" s="32"/>
      <c r="P511" s="46"/>
      <c r="Q511" s="46"/>
      <c r="R511" s="29"/>
      <c r="S511" s="32"/>
      <c r="T511" s="46"/>
      <c r="U511" s="46"/>
      <c r="V511" s="29"/>
      <c r="W511" s="24"/>
    </row>
    <row r="512">
      <c r="B512" s="54"/>
      <c r="D512" s="28"/>
      <c r="E512" s="28"/>
      <c r="F512" s="29"/>
      <c r="G512" s="30"/>
      <c r="H512" s="45"/>
      <c r="I512" s="46"/>
      <c r="J512" s="29"/>
      <c r="K512" s="32"/>
      <c r="L512" s="46"/>
      <c r="M512" s="46"/>
      <c r="N512" s="29"/>
      <c r="O512" s="32"/>
      <c r="P512" s="46"/>
      <c r="Q512" s="46"/>
      <c r="R512" s="29"/>
      <c r="S512" s="32"/>
      <c r="T512" s="46"/>
      <c r="U512" s="46"/>
      <c r="V512" s="29"/>
      <c r="W512" s="24"/>
    </row>
    <row r="513">
      <c r="B513" s="54"/>
      <c r="D513" s="28"/>
      <c r="E513" s="28"/>
      <c r="F513" s="29"/>
      <c r="G513" s="30"/>
      <c r="H513" s="45"/>
      <c r="I513" s="46"/>
      <c r="J513" s="29"/>
      <c r="K513" s="32"/>
      <c r="L513" s="46"/>
      <c r="M513" s="46"/>
      <c r="N513" s="29"/>
      <c r="O513" s="32"/>
      <c r="P513" s="46"/>
      <c r="Q513" s="46"/>
      <c r="R513" s="29"/>
      <c r="S513" s="32"/>
      <c r="T513" s="46"/>
      <c r="U513" s="46"/>
      <c r="V513" s="29"/>
      <c r="W513" s="24"/>
    </row>
    <row r="514">
      <c r="B514" s="54"/>
      <c r="D514" s="28"/>
      <c r="E514" s="28"/>
      <c r="F514" s="29"/>
      <c r="G514" s="30"/>
      <c r="H514" s="45"/>
      <c r="I514" s="46"/>
      <c r="J514" s="29"/>
      <c r="K514" s="32"/>
      <c r="L514" s="46"/>
      <c r="M514" s="46"/>
      <c r="N514" s="29"/>
      <c r="O514" s="32"/>
      <c r="P514" s="46"/>
      <c r="Q514" s="46"/>
      <c r="R514" s="29"/>
      <c r="S514" s="32"/>
      <c r="T514" s="46"/>
      <c r="U514" s="46"/>
      <c r="V514" s="29"/>
      <c r="W514" s="24"/>
    </row>
    <row r="515">
      <c r="B515" s="54"/>
      <c r="D515" s="28"/>
      <c r="E515" s="28"/>
      <c r="F515" s="29"/>
      <c r="G515" s="30"/>
      <c r="H515" s="45"/>
      <c r="I515" s="46"/>
      <c r="J515" s="29"/>
      <c r="K515" s="32"/>
      <c r="L515" s="46"/>
      <c r="M515" s="46"/>
      <c r="N515" s="29"/>
      <c r="O515" s="32"/>
      <c r="P515" s="46"/>
      <c r="Q515" s="46"/>
      <c r="R515" s="29"/>
      <c r="S515" s="32"/>
      <c r="T515" s="46"/>
      <c r="U515" s="46"/>
      <c r="V515" s="29"/>
      <c r="W515" s="24"/>
    </row>
    <row r="516">
      <c r="B516" s="54"/>
      <c r="D516" s="28"/>
      <c r="E516" s="28"/>
      <c r="F516" s="29"/>
      <c r="G516" s="30"/>
      <c r="H516" s="45"/>
      <c r="I516" s="46"/>
      <c r="J516" s="29"/>
      <c r="K516" s="32"/>
      <c r="L516" s="46"/>
      <c r="M516" s="46"/>
      <c r="N516" s="29"/>
      <c r="O516" s="32"/>
      <c r="P516" s="46"/>
      <c r="Q516" s="46"/>
      <c r="R516" s="29"/>
      <c r="S516" s="32"/>
      <c r="T516" s="46"/>
      <c r="U516" s="46"/>
      <c r="V516" s="29"/>
      <c r="W516" s="24"/>
    </row>
    <row r="517">
      <c r="B517" s="54"/>
      <c r="D517" s="28"/>
      <c r="E517" s="28"/>
      <c r="F517" s="29"/>
      <c r="G517" s="30"/>
      <c r="H517" s="45"/>
      <c r="I517" s="46"/>
      <c r="J517" s="29"/>
      <c r="K517" s="32"/>
      <c r="L517" s="46"/>
      <c r="M517" s="46"/>
      <c r="N517" s="29"/>
      <c r="O517" s="32"/>
      <c r="P517" s="46"/>
      <c r="Q517" s="46"/>
      <c r="R517" s="29"/>
      <c r="S517" s="32"/>
      <c r="T517" s="46"/>
      <c r="U517" s="46"/>
      <c r="V517" s="29"/>
      <c r="W517" s="24"/>
    </row>
    <row r="518">
      <c r="B518" s="54"/>
      <c r="D518" s="28"/>
      <c r="E518" s="28"/>
      <c r="F518" s="29"/>
      <c r="G518" s="30"/>
      <c r="H518" s="45"/>
      <c r="I518" s="46"/>
      <c r="J518" s="29"/>
      <c r="K518" s="32"/>
      <c r="L518" s="46"/>
      <c r="M518" s="46"/>
      <c r="N518" s="29"/>
      <c r="O518" s="32"/>
      <c r="P518" s="46"/>
      <c r="Q518" s="46"/>
      <c r="R518" s="29"/>
      <c r="S518" s="32"/>
      <c r="T518" s="46"/>
      <c r="U518" s="46"/>
      <c r="V518" s="29"/>
      <c r="W518" s="24"/>
    </row>
    <row r="519">
      <c r="B519" s="54"/>
      <c r="D519" s="28"/>
      <c r="E519" s="28"/>
      <c r="F519" s="29"/>
      <c r="G519" s="30"/>
      <c r="H519" s="45"/>
      <c r="I519" s="46"/>
      <c r="J519" s="29"/>
      <c r="K519" s="32"/>
      <c r="L519" s="46"/>
      <c r="M519" s="46"/>
      <c r="N519" s="29"/>
      <c r="O519" s="32"/>
      <c r="P519" s="46"/>
      <c r="Q519" s="46"/>
      <c r="R519" s="29"/>
      <c r="S519" s="32"/>
      <c r="T519" s="46"/>
      <c r="U519" s="46"/>
      <c r="V519" s="29"/>
      <c r="W519" s="24"/>
    </row>
    <row r="520">
      <c r="B520" s="54"/>
      <c r="D520" s="28"/>
      <c r="E520" s="28"/>
      <c r="F520" s="29"/>
      <c r="G520" s="30"/>
      <c r="H520" s="45"/>
      <c r="I520" s="46"/>
      <c r="J520" s="29"/>
      <c r="K520" s="32"/>
      <c r="L520" s="46"/>
      <c r="M520" s="46"/>
      <c r="N520" s="29"/>
      <c r="O520" s="32"/>
      <c r="P520" s="46"/>
      <c r="Q520" s="46"/>
      <c r="R520" s="29"/>
      <c r="S520" s="32"/>
      <c r="T520" s="46"/>
      <c r="U520" s="46"/>
      <c r="V520" s="29"/>
      <c r="W520" s="24"/>
    </row>
    <row r="521">
      <c r="B521" s="54"/>
      <c r="D521" s="28"/>
      <c r="E521" s="28"/>
      <c r="F521" s="29"/>
      <c r="G521" s="30"/>
      <c r="H521" s="45"/>
      <c r="I521" s="46"/>
      <c r="J521" s="29"/>
      <c r="K521" s="32"/>
      <c r="L521" s="46"/>
      <c r="M521" s="46"/>
      <c r="N521" s="29"/>
      <c r="O521" s="32"/>
      <c r="P521" s="46"/>
      <c r="Q521" s="46"/>
      <c r="R521" s="29"/>
      <c r="S521" s="32"/>
      <c r="T521" s="46"/>
      <c r="U521" s="46"/>
      <c r="V521" s="29"/>
      <c r="W521" s="24"/>
    </row>
    <row r="522">
      <c r="B522" s="54"/>
      <c r="D522" s="28"/>
      <c r="E522" s="28"/>
      <c r="F522" s="29"/>
      <c r="G522" s="30"/>
      <c r="H522" s="45"/>
      <c r="I522" s="46"/>
      <c r="J522" s="29"/>
      <c r="K522" s="32"/>
      <c r="L522" s="46"/>
      <c r="M522" s="46"/>
      <c r="N522" s="29"/>
      <c r="O522" s="32"/>
      <c r="P522" s="46"/>
      <c r="Q522" s="46"/>
      <c r="R522" s="29"/>
      <c r="S522" s="32"/>
      <c r="T522" s="46"/>
      <c r="U522" s="46"/>
      <c r="V522" s="29"/>
      <c r="W522" s="24"/>
    </row>
    <row r="523">
      <c r="B523" s="54"/>
      <c r="D523" s="28"/>
      <c r="E523" s="28"/>
      <c r="F523" s="29"/>
      <c r="G523" s="30"/>
      <c r="H523" s="45"/>
      <c r="I523" s="46"/>
      <c r="J523" s="29"/>
      <c r="K523" s="32"/>
      <c r="L523" s="46"/>
      <c r="M523" s="46"/>
      <c r="N523" s="29"/>
      <c r="O523" s="32"/>
      <c r="P523" s="46"/>
      <c r="Q523" s="46"/>
      <c r="R523" s="29"/>
      <c r="S523" s="32"/>
      <c r="T523" s="46"/>
      <c r="U523" s="46"/>
      <c r="V523" s="29"/>
      <c r="W523" s="24"/>
    </row>
    <row r="524">
      <c r="B524" s="54"/>
      <c r="D524" s="28"/>
      <c r="E524" s="28"/>
      <c r="F524" s="29"/>
      <c r="G524" s="30"/>
      <c r="H524" s="45"/>
      <c r="I524" s="46"/>
      <c r="J524" s="29"/>
      <c r="K524" s="32"/>
      <c r="L524" s="46"/>
      <c r="M524" s="46"/>
      <c r="N524" s="29"/>
      <c r="O524" s="32"/>
      <c r="P524" s="46"/>
      <c r="Q524" s="46"/>
      <c r="R524" s="29"/>
      <c r="S524" s="32"/>
      <c r="T524" s="46"/>
      <c r="U524" s="46"/>
      <c r="V524" s="29"/>
      <c r="W524" s="24"/>
    </row>
    <row r="525">
      <c r="B525" s="54"/>
      <c r="D525" s="28"/>
      <c r="E525" s="28"/>
      <c r="F525" s="29"/>
      <c r="G525" s="30"/>
      <c r="H525" s="45"/>
      <c r="I525" s="46"/>
      <c r="J525" s="29"/>
      <c r="K525" s="32"/>
      <c r="L525" s="46"/>
      <c r="M525" s="46"/>
      <c r="N525" s="29"/>
      <c r="O525" s="32"/>
      <c r="P525" s="46"/>
      <c r="Q525" s="46"/>
      <c r="R525" s="29"/>
      <c r="S525" s="32"/>
      <c r="T525" s="46"/>
      <c r="U525" s="46"/>
      <c r="V525" s="29"/>
      <c r="W525" s="24"/>
    </row>
    <row r="526">
      <c r="B526" s="54"/>
      <c r="D526" s="28"/>
      <c r="E526" s="28"/>
      <c r="F526" s="29"/>
      <c r="G526" s="30"/>
      <c r="H526" s="45"/>
      <c r="I526" s="46"/>
      <c r="J526" s="29"/>
      <c r="K526" s="32"/>
      <c r="L526" s="46"/>
      <c r="M526" s="46"/>
      <c r="N526" s="29"/>
      <c r="O526" s="32"/>
      <c r="P526" s="46"/>
      <c r="Q526" s="46"/>
      <c r="R526" s="29"/>
      <c r="S526" s="32"/>
      <c r="T526" s="46"/>
      <c r="U526" s="46"/>
      <c r="V526" s="29"/>
      <c r="W526" s="24"/>
    </row>
    <row r="527">
      <c r="B527" s="54"/>
      <c r="D527" s="28"/>
      <c r="E527" s="28"/>
      <c r="F527" s="29"/>
      <c r="G527" s="30"/>
      <c r="H527" s="45"/>
      <c r="I527" s="46"/>
      <c r="J527" s="29"/>
      <c r="K527" s="32"/>
      <c r="L527" s="46"/>
      <c r="M527" s="46"/>
      <c r="N527" s="29"/>
      <c r="O527" s="32"/>
      <c r="P527" s="46"/>
      <c r="Q527" s="46"/>
      <c r="R527" s="29"/>
      <c r="S527" s="32"/>
      <c r="T527" s="46"/>
      <c r="U527" s="46"/>
      <c r="V527" s="29"/>
      <c r="W527" s="24"/>
    </row>
    <row r="528">
      <c r="B528" s="54"/>
      <c r="D528" s="28"/>
      <c r="E528" s="28"/>
      <c r="F528" s="29"/>
      <c r="G528" s="30"/>
      <c r="H528" s="45"/>
      <c r="I528" s="46"/>
      <c r="J528" s="29"/>
      <c r="K528" s="32"/>
      <c r="L528" s="46"/>
      <c r="M528" s="46"/>
      <c r="N528" s="29"/>
      <c r="O528" s="32"/>
      <c r="P528" s="46"/>
      <c r="Q528" s="46"/>
      <c r="R528" s="29"/>
      <c r="S528" s="32"/>
      <c r="T528" s="46"/>
      <c r="U528" s="46"/>
      <c r="V528" s="29"/>
      <c r="W528" s="24"/>
    </row>
    <row r="529">
      <c r="B529" s="54"/>
      <c r="D529" s="28"/>
      <c r="E529" s="28"/>
      <c r="F529" s="29"/>
      <c r="G529" s="30"/>
      <c r="H529" s="45"/>
      <c r="I529" s="46"/>
      <c r="J529" s="29"/>
      <c r="K529" s="32"/>
      <c r="L529" s="46"/>
      <c r="M529" s="46"/>
      <c r="N529" s="29"/>
      <c r="O529" s="32"/>
      <c r="P529" s="46"/>
      <c r="Q529" s="46"/>
      <c r="R529" s="29"/>
      <c r="S529" s="32"/>
      <c r="T529" s="46"/>
      <c r="U529" s="46"/>
      <c r="V529" s="29"/>
      <c r="W529" s="24"/>
    </row>
    <row r="530">
      <c r="B530" s="54"/>
      <c r="D530" s="28"/>
      <c r="E530" s="28"/>
      <c r="F530" s="29"/>
      <c r="G530" s="30"/>
      <c r="H530" s="45"/>
      <c r="I530" s="46"/>
      <c r="J530" s="29"/>
      <c r="K530" s="32"/>
      <c r="L530" s="46"/>
      <c r="M530" s="46"/>
      <c r="N530" s="29"/>
      <c r="O530" s="32"/>
      <c r="P530" s="46"/>
      <c r="Q530" s="46"/>
      <c r="R530" s="29"/>
      <c r="S530" s="32"/>
      <c r="T530" s="46"/>
      <c r="U530" s="46"/>
      <c r="V530" s="29"/>
      <c r="W530" s="24"/>
    </row>
    <row r="531">
      <c r="B531" s="54"/>
      <c r="D531" s="28"/>
      <c r="E531" s="28"/>
      <c r="F531" s="29"/>
      <c r="G531" s="30"/>
      <c r="H531" s="45"/>
      <c r="I531" s="46"/>
      <c r="J531" s="29"/>
      <c r="K531" s="32"/>
      <c r="L531" s="46"/>
      <c r="M531" s="46"/>
      <c r="N531" s="29"/>
      <c r="O531" s="32"/>
      <c r="P531" s="46"/>
      <c r="Q531" s="46"/>
      <c r="R531" s="29"/>
      <c r="S531" s="32"/>
      <c r="T531" s="46"/>
      <c r="U531" s="46"/>
      <c r="V531" s="29"/>
      <c r="W531" s="24"/>
    </row>
    <row r="532">
      <c r="B532" s="54"/>
      <c r="D532" s="28"/>
      <c r="E532" s="28"/>
      <c r="F532" s="29"/>
      <c r="G532" s="30"/>
      <c r="H532" s="45"/>
      <c r="I532" s="46"/>
      <c r="J532" s="29"/>
      <c r="K532" s="32"/>
      <c r="L532" s="46"/>
      <c r="M532" s="46"/>
      <c r="N532" s="29"/>
      <c r="O532" s="32"/>
      <c r="P532" s="46"/>
      <c r="Q532" s="46"/>
      <c r="R532" s="29"/>
      <c r="S532" s="32"/>
      <c r="T532" s="46"/>
      <c r="U532" s="46"/>
      <c r="V532" s="29"/>
      <c r="W532" s="24"/>
    </row>
    <row r="533">
      <c r="B533" s="54"/>
      <c r="D533" s="28"/>
      <c r="E533" s="28"/>
      <c r="F533" s="29"/>
      <c r="G533" s="30"/>
      <c r="H533" s="45"/>
      <c r="I533" s="46"/>
      <c r="J533" s="29"/>
      <c r="K533" s="32"/>
      <c r="L533" s="46"/>
      <c r="M533" s="46"/>
      <c r="N533" s="29"/>
      <c r="O533" s="32"/>
      <c r="P533" s="46"/>
      <c r="Q533" s="46"/>
      <c r="R533" s="29"/>
      <c r="S533" s="32"/>
      <c r="T533" s="46"/>
      <c r="U533" s="46"/>
      <c r="V533" s="29"/>
      <c r="W533" s="24"/>
    </row>
    <row r="534">
      <c r="B534" s="54"/>
      <c r="D534" s="28"/>
      <c r="E534" s="28"/>
      <c r="F534" s="29"/>
      <c r="G534" s="30"/>
      <c r="H534" s="45"/>
      <c r="I534" s="46"/>
      <c r="J534" s="29"/>
      <c r="K534" s="32"/>
      <c r="L534" s="46"/>
      <c r="M534" s="46"/>
      <c r="N534" s="29"/>
      <c r="O534" s="32"/>
      <c r="P534" s="46"/>
      <c r="Q534" s="46"/>
      <c r="R534" s="29"/>
      <c r="S534" s="32"/>
      <c r="T534" s="46"/>
      <c r="U534" s="46"/>
      <c r="V534" s="29"/>
      <c r="W534" s="24"/>
    </row>
    <row r="535">
      <c r="B535" s="54"/>
      <c r="D535" s="28"/>
      <c r="E535" s="28"/>
      <c r="F535" s="29"/>
      <c r="G535" s="30"/>
      <c r="H535" s="45"/>
      <c r="I535" s="46"/>
      <c r="J535" s="29"/>
      <c r="K535" s="32"/>
      <c r="L535" s="46"/>
      <c r="M535" s="46"/>
      <c r="N535" s="29"/>
      <c r="O535" s="32"/>
      <c r="P535" s="46"/>
      <c r="Q535" s="46"/>
      <c r="R535" s="29"/>
      <c r="S535" s="32"/>
      <c r="T535" s="46"/>
      <c r="U535" s="46"/>
      <c r="V535" s="29"/>
      <c r="W535" s="24"/>
    </row>
    <row r="536">
      <c r="B536" s="54"/>
      <c r="D536" s="28"/>
      <c r="E536" s="28"/>
      <c r="F536" s="29"/>
      <c r="G536" s="30"/>
      <c r="H536" s="45"/>
      <c r="I536" s="46"/>
      <c r="J536" s="29"/>
      <c r="K536" s="32"/>
      <c r="L536" s="46"/>
      <c r="M536" s="46"/>
      <c r="N536" s="29"/>
      <c r="O536" s="32"/>
      <c r="P536" s="46"/>
      <c r="Q536" s="46"/>
      <c r="R536" s="29"/>
      <c r="S536" s="32"/>
      <c r="T536" s="46"/>
      <c r="U536" s="46"/>
      <c r="V536" s="29"/>
      <c r="W536" s="24"/>
    </row>
    <row r="537">
      <c r="B537" s="54"/>
      <c r="D537" s="28"/>
      <c r="E537" s="28"/>
      <c r="F537" s="29"/>
      <c r="G537" s="30"/>
      <c r="H537" s="45"/>
      <c r="I537" s="46"/>
      <c r="J537" s="29"/>
      <c r="K537" s="32"/>
      <c r="L537" s="46"/>
      <c r="M537" s="46"/>
      <c r="N537" s="29"/>
      <c r="O537" s="32"/>
      <c r="P537" s="46"/>
      <c r="Q537" s="46"/>
      <c r="R537" s="29"/>
      <c r="S537" s="32"/>
      <c r="T537" s="46"/>
      <c r="U537" s="46"/>
      <c r="V537" s="29"/>
      <c r="W537" s="24"/>
    </row>
    <row r="538">
      <c r="B538" s="54"/>
      <c r="D538" s="28"/>
      <c r="E538" s="28"/>
      <c r="F538" s="29"/>
      <c r="G538" s="30"/>
      <c r="H538" s="45"/>
      <c r="I538" s="46"/>
      <c r="J538" s="29"/>
      <c r="K538" s="32"/>
      <c r="L538" s="46"/>
      <c r="M538" s="46"/>
      <c r="N538" s="29"/>
      <c r="O538" s="32"/>
      <c r="P538" s="46"/>
      <c r="Q538" s="46"/>
      <c r="R538" s="29"/>
      <c r="S538" s="32"/>
      <c r="T538" s="46"/>
      <c r="U538" s="46"/>
      <c r="V538" s="29"/>
      <c r="W538" s="24"/>
    </row>
    <row r="539">
      <c r="B539" s="54"/>
      <c r="D539" s="28"/>
      <c r="E539" s="28"/>
      <c r="F539" s="29"/>
      <c r="G539" s="30"/>
      <c r="H539" s="45"/>
      <c r="I539" s="46"/>
      <c r="J539" s="29"/>
      <c r="K539" s="32"/>
      <c r="L539" s="46"/>
      <c r="M539" s="46"/>
      <c r="N539" s="29"/>
      <c r="O539" s="32"/>
      <c r="P539" s="46"/>
      <c r="Q539" s="46"/>
      <c r="R539" s="29"/>
      <c r="S539" s="32"/>
      <c r="T539" s="46"/>
      <c r="U539" s="46"/>
      <c r="V539" s="29"/>
      <c r="W539" s="24"/>
    </row>
    <row r="540">
      <c r="B540" s="54"/>
      <c r="D540" s="28"/>
      <c r="E540" s="28"/>
      <c r="F540" s="29"/>
      <c r="G540" s="30"/>
      <c r="H540" s="45"/>
      <c r="I540" s="46"/>
      <c r="J540" s="29"/>
      <c r="K540" s="32"/>
      <c r="L540" s="46"/>
      <c r="M540" s="46"/>
      <c r="N540" s="29"/>
      <c r="O540" s="32"/>
      <c r="P540" s="46"/>
      <c r="Q540" s="46"/>
      <c r="R540" s="29"/>
      <c r="S540" s="32"/>
      <c r="T540" s="46"/>
      <c r="U540" s="46"/>
      <c r="V540" s="29"/>
      <c r="W540" s="24"/>
    </row>
    <row r="541">
      <c r="B541" s="54"/>
      <c r="D541" s="28"/>
      <c r="E541" s="28"/>
      <c r="F541" s="29"/>
      <c r="G541" s="30"/>
      <c r="H541" s="45"/>
      <c r="I541" s="46"/>
      <c r="J541" s="29"/>
      <c r="K541" s="32"/>
      <c r="L541" s="46"/>
      <c r="M541" s="46"/>
      <c r="N541" s="29"/>
      <c r="O541" s="32"/>
      <c r="P541" s="46"/>
      <c r="Q541" s="46"/>
      <c r="R541" s="29"/>
      <c r="S541" s="32"/>
      <c r="T541" s="46"/>
      <c r="U541" s="46"/>
      <c r="V541" s="29"/>
      <c r="W541" s="24"/>
    </row>
    <row r="542">
      <c r="B542" s="54"/>
      <c r="D542" s="28"/>
      <c r="E542" s="28"/>
      <c r="F542" s="29"/>
      <c r="G542" s="30"/>
      <c r="H542" s="45"/>
      <c r="I542" s="46"/>
      <c r="J542" s="29"/>
      <c r="K542" s="32"/>
      <c r="L542" s="46"/>
      <c r="M542" s="46"/>
      <c r="N542" s="29"/>
      <c r="O542" s="32"/>
      <c r="P542" s="46"/>
      <c r="Q542" s="46"/>
      <c r="R542" s="29"/>
      <c r="S542" s="32"/>
      <c r="T542" s="46"/>
      <c r="U542" s="46"/>
      <c r="V542" s="29"/>
      <c r="W542" s="24"/>
    </row>
    <row r="543">
      <c r="B543" s="54"/>
      <c r="D543" s="28"/>
      <c r="E543" s="28"/>
      <c r="F543" s="29"/>
      <c r="G543" s="30"/>
      <c r="H543" s="45"/>
      <c r="I543" s="46"/>
      <c r="J543" s="29"/>
      <c r="K543" s="32"/>
      <c r="L543" s="46"/>
      <c r="M543" s="46"/>
      <c r="N543" s="29"/>
      <c r="O543" s="32"/>
      <c r="P543" s="46"/>
      <c r="Q543" s="46"/>
      <c r="R543" s="29"/>
      <c r="S543" s="32"/>
      <c r="T543" s="46"/>
      <c r="U543" s="46"/>
      <c r="V543" s="29"/>
      <c r="W543" s="24"/>
    </row>
    <row r="544">
      <c r="B544" s="54"/>
      <c r="D544" s="28"/>
      <c r="E544" s="28"/>
      <c r="F544" s="29"/>
      <c r="G544" s="30"/>
      <c r="H544" s="45"/>
      <c r="I544" s="46"/>
      <c r="J544" s="29"/>
      <c r="K544" s="32"/>
      <c r="L544" s="46"/>
      <c r="M544" s="46"/>
      <c r="N544" s="29"/>
      <c r="O544" s="32"/>
      <c r="P544" s="46"/>
      <c r="Q544" s="46"/>
      <c r="R544" s="29"/>
      <c r="S544" s="32"/>
      <c r="T544" s="46"/>
      <c r="U544" s="46"/>
      <c r="V544" s="29"/>
      <c r="W544" s="24"/>
    </row>
    <row r="545">
      <c r="B545" s="54"/>
      <c r="D545" s="28"/>
      <c r="E545" s="28"/>
      <c r="F545" s="29"/>
      <c r="G545" s="30"/>
      <c r="H545" s="45"/>
      <c r="I545" s="46"/>
      <c r="J545" s="29"/>
      <c r="K545" s="32"/>
      <c r="L545" s="46"/>
      <c r="M545" s="46"/>
      <c r="N545" s="29"/>
      <c r="O545" s="32"/>
      <c r="P545" s="46"/>
      <c r="Q545" s="46"/>
      <c r="R545" s="29"/>
      <c r="S545" s="32"/>
      <c r="T545" s="46"/>
      <c r="U545" s="46"/>
      <c r="V545" s="29"/>
      <c r="W545" s="24"/>
    </row>
    <row r="546">
      <c r="B546" s="54"/>
      <c r="D546" s="28"/>
      <c r="E546" s="28"/>
      <c r="F546" s="29"/>
      <c r="G546" s="30"/>
      <c r="H546" s="45"/>
      <c r="I546" s="46"/>
      <c r="J546" s="29"/>
      <c r="K546" s="32"/>
      <c r="L546" s="46"/>
      <c r="M546" s="46"/>
      <c r="N546" s="29"/>
      <c r="O546" s="32"/>
      <c r="P546" s="46"/>
      <c r="Q546" s="46"/>
      <c r="R546" s="29"/>
      <c r="S546" s="32"/>
      <c r="T546" s="46"/>
      <c r="U546" s="46"/>
      <c r="V546" s="29"/>
      <c r="W546" s="24"/>
    </row>
    <row r="547">
      <c r="B547" s="54"/>
      <c r="D547" s="28"/>
      <c r="E547" s="28"/>
      <c r="F547" s="29"/>
      <c r="G547" s="30"/>
      <c r="H547" s="45"/>
      <c r="I547" s="46"/>
      <c r="J547" s="29"/>
      <c r="K547" s="32"/>
      <c r="L547" s="46"/>
      <c r="M547" s="46"/>
      <c r="N547" s="29"/>
      <c r="O547" s="32"/>
      <c r="P547" s="46"/>
      <c r="Q547" s="46"/>
      <c r="R547" s="29"/>
      <c r="S547" s="32"/>
      <c r="T547" s="46"/>
      <c r="U547" s="46"/>
      <c r="V547" s="29"/>
      <c r="W547" s="24"/>
    </row>
    <row r="548">
      <c r="B548" s="54"/>
      <c r="D548" s="28"/>
      <c r="E548" s="28"/>
      <c r="F548" s="29"/>
      <c r="G548" s="30"/>
      <c r="H548" s="45"/>
      <c r="I548" s="46"/>
      <c r="J548" s="29"/>
      <c r="K548" s="32"/>
      <c r="L548" s="46"/>
      <c r="M548" s="46"/>
      <c r="N548" s="29"/>
      <c r="O548" s="32"/>
      <c r="P548" s="46"/>
      <c r="Q548" s="46"/>
      <c r="R548" s="29"/>
      <c r="S548" s="32"/>
      <c r="T548" s="46"/>
      <c r="U548" s="46"/>
      <c r="V548" s="29"/>
      <c r="W548" s="24"/>
    </row>
    <row r="549">
      <c r="B549" s="54"/>
      <c r="D549" s="28"/>
      <c r="E549" s="28"/>
      <c r="F549" s="29"/>
      <c r="G549" s="30"/>
      <c r="H549" s="45"/>
      <c r="I549" s="46"/>
      <c r="J549" s="29"/>
      <c r="K549" s="32"/>
      <c r="L549" s="46"/>
      <c r="M549" s="46"/>
      <c r="N549" s="29"/>
      <c r="O549" s="32"/>
      <c r="P549" s="46"/>
      <c r="Q549" s="46"/>
      <c r="R549" s="29"/>
      <c r="S549" s="32"/>
      <c r="T549" s="46"/>
      <c r="U549" s="46"/>
      <c r="V549" s="29"/>
      <c r="W549" s="24"/>
    </row>
    <row r="550">
      <c r="B550" s="54"/>
      <c r="D550" s="28"/>
      <c r="E550" s="28"/>
      <c r="F550" s="29"/>
      <c r="G550" s="30"/>
      <c r="H550" s="45"/>
      <c r="I550" s="46"/>
      <c r="J550" s="29"/>
      <c r="K550" s="32"/>
      <c r="L550" s="46"/>
      <c r="M550" s="46"/>
      <c r="N550" s="29"/>
      <c r="O550" s="32"/>
      <c r="P550" s="46"/>
      <c r="Q550" s="46"/>
      <c r="R550" s="29"/>
      <c r="S550" s="32"/>
      <c r="T550" s="46"/>
      <c r="U550" s="46"/>
      <c r="V550" s="29"/>
      <c r="W550" s="24"/>
    </row>
    <row r="551">
      <c r="B551" s="54"/>
      <c r="D551" s="28"/>
      <c r="E551" s="28"/>
      <c r="F551" s="29"/>
      <c r="G551" s="30"/>
      <c r="H551" s="45"/>
      <c r="I551" s="46"/>
      <c r="J551" s="29"/>
      <c r="K551" s="32"/>
      <c r="L551" s="46"/>
      <c r="M551" s="46"/>
      <c r="N551" s="29"/>
      <c r="O551" s="32"/>
      <c r="P551" s="46"/>
      <c r="Q551" s="46"/>
      <c r="R551" s="29"/>
      <c r="S551" s="32"/>
      <c r="T551" s="46"/>
      <c r="U551" s="46"/>
      <c r="V551" s="29"/>
      <c r="W551" s="24"/>
    </row>
    <row r="552">
      <c r="B552" s="54"/>
      <c r="D552" s="28"/>
      <c r="E552" s="28"/>
      <c r="F552" s="29"/>
      <c r="G552" s="30"/>
      <c r="H552" s="45"/>
      <c r="I552" s="46"/>
      <c r="J552" s="29"/>
      <c r="K552" s="32"/>
      <c r="L552" s="46"/>
      <c r="M552" s="46"/>
      <c r="N552" s="29"/>
      <c r="O552" s="32"/>
      <c r="P552" s="46"/>
      <c r="Q552" s="46"/>
      <c r="R552" s="29"/>
      <c r="S552" s="32"/>
      <c r="T552" s="46"/>
      <c r="U552" s="46"/>
      <c r="V552" s="29"/>
      <c r="W552" s="24"/>
    </row>
    <row r="553">
      <c r="B553" s="54"/>
      <c r="D553" s="28"/>
      <c r="E553" s="28"/>
      <c r="F553" s="29"/>
      <c r="G553" s="30"/>
      <c r="H553" s="45"/>
      <c r="I553" s="46"/>
      <c r="J553" s="29"/>
      <c r="K553" s="32"/>
      <c r="L553" s="46"/>
      <c r="M553" s="46"/>
      <c r="N553" s="29"/>
      <c r="O553" s="32"/>
      <c r="P553" s="46"/>
      <c r="Q553" s="46"/>
      <c r="R553" s="29"/>
      <c r="S553" s="32"/>
      <c r="T553" s="46"/>
      <c r="U553" s="46"/>
      <c r="V553" s="29"/>
      <c r="W553" s="24"/>
    </row>
    <row r="554">
      <c r="B554" s="54"/>
      <c r="D554" s="28"/>
      <c r="E554" s="28"/>
      <c r="F554" s="29"/>
      <c r="G554" s="30"/>
      <c r="H554" s="45"/>
      <c r="I554" s="46"/>
      <c r="J554" s="29"/>
      <c r="K554" s="32"/>
      <c r="L554" s="46"/>
      <c r="M554" s="46"/>
      <c r="N554" s="29"/>
      <c r="O554" s="32"/>
      <c r="P554" s="46"/>
      <c r="Q554" s="46"/>
      <c r="R554" s="29"/>
      <c r="S554" s="32"/>
      <c r="T554" s="46"/>
      <c r="U554" s="46"/>
      <c r="V554" s="29"/>
      <c r="W554" s="24"/>
    </row>
    <row r="555">
      <c r="B555" s="54"/>
      <c r="D555" s="28"/>
      <c r="E555" s="28"/>
      <c r="F555" s="29"/>
      <c r="G555" s="30"/>
      <c r="H555" s="45"/>
      <c r="I555" s="46"/>
      <c r="J555" s="29"/>
      <c r="K555" s="32"/>
      <c r="L555" s="46"/>
      <c r="M555" s="46"/>
      <c r="N555" s="29"/>
      <c r="O555" s="32"/>
      <c r="P555" s="46"/>
      <c r="Q555" s="46"/>
      <c r="R555" s="29"/>
      <c r="S555" s="32"/>
      <c r="T555" s="46"/>
      <c r="U555" s="46"/>
      <c r="V555" s="29"/>
      <c r="W555" s="24"/>
    </row>
    <row r="556">
      <c r="B556" s="54"/>
      <c r="D556" s="28"/>
      <c r="E556" s="28"/>
      <c r="F556" s="29"/>
      <c r="G556" s="30"/>
      <c r="H556" s="45"/>
      <c r="I556" s="46"/>
      <c r="J556" s="29"/>
      <c r="K556" s="32"/>
      <c r="L556" s="46"/>
      <c r="M556" s="46"/>
      <c r="N556" s="29"/>
      <c r="O556" s="32"/>
      <c r="P556" s="46"/>
      <c r="Q556" s="46"/>
      <c r="R556" s="29"/>
      <c r="S556" s="32"/>
      <c r="T556" s="46"/>
      <c r="U556" s="46"/>
      <c r="V556" s="29"/>
      <c r="W556" s="24"/>
    </row>
    <row r="557">
      <c r="B557" s="54"/>
      <c r="D557" s="28"/>
      <c r="E557" s="28"/>
      <c r="F557" s="29"/>
      <c r="G557" s="30"/>
      <c r="H557" s="45"/>
      <c r="I557" s="46"/>
      <c r="J557" s="29"/>
      <c r="K557" s="32"/>
      <c r="L557" s="46"/>
      <c r="M557" s="46"/>
      <c r="N557" s="29"/>
      <c r="O557" s="32"/>
      <c r="P557" s="46"/>
      <c r="Q557" s="46"/>
      <c r="R557" s="29"/>
      <c r="S557" s="32"/>
      <c r="T557" s="46"/>
      <c r="U557" s="46"/>
      <c r="V557" s="29"/>
      <c r="W557" s="24"/>
    </row>
    <row r="558">
      <c r="B558" s="54"/>
      <c r="D558" s="28"/>
      <c r="E558" s="28"/>
      <c r="F558" s="29"/>
      <c r="G558" s="30"/>
      <c r="H558" s="45"/>
      <c r="I558" s="46"/>
      <c r="J558" s="29"/>
      <c r="K558" s="32"/>
      <c r="L558" s="46"/>
      <c r="M558" s="46"/>
      <c r="N558" s="29"/>
      <c r="O558" s="32"/>
      <c r="P558" s="46"/>
      <c r="Q558" s="46"/>
      <c r="R558" s="29"/>
      <c r="S558" s="32"/>
      <c r="T558" s="46"/>
      <c r="U558" s="46"/>
      <c r="V558" s="29"/>
      <c r="W558" s="24"/>
    </row>
    <row r="559">
      <c r="B559" s="54"/>
      <c r="D559" s="28"/>
      <c r="E559" s="28"/>
      <c r="F559" s="29"/>
      <c r="G559" s="30"/>
      <c r="H559" s="45"/>
      <c r="I559" s="46"/>
      <c r="J559" s="29"/>
      <c r="K559" s="32"/>
      <c r="L559" s="46"/>
      <c r="M559" s="46"/>
      <c r="N559" s="29"/>
      <c r="O559" s="32"/>
      <c r="P559" s="46"/>
      <c r="Q559" s="46"/>
      <c r="R559" s="29"/>
      <c r="S559" s="32"/>
      <c r="T559" s="46"/>
      <c r="U559" s="46"/>
      <c r="V559" s="29"/>
      <c r="W559" s="24"/>
    </row>
    <row r="560">
      <c r="B560" s="54"/>
      <c r="D560" s="28"/>
      <c r="E560" s="28"/>
      <c r="F560" s="29"/>
      <c r="G560" s="30"/>
      <c r="H560" s="45"/>
      <c r="I560" s="46"/>
      <c r="J560" s="29"/>
      <c r="K560" s="32"/>
      <c r="L560" s="46"/>
      <c r="M560" s="46"/>
      <c r="N560" s="29"/>
      <c r="O560" s="32"/>
      <c r="P560" s="46"/>
      <c r="Q560" s="46"/>
      <c r="R560" s="29"/>
      <c r="S560" s="32"/>
      <c r="T560" s="46"/>
      <c r="U560" s="46"/>
      <c r="V560" s="29"/>
      <c r="W560" s="24"/>
    </row>
    <row r="561">
      <c r="B561" s="54"/>
      <c r="D561" s="28"/>
      <c r="E561" s="28"/>
      <c r="F561" s="29"/>
      <c r="G561" s="30"/>
      <c r="H561" s="45"/>
      <c r="I561" s="46"/>
      <c r="J561" s="29"/>
      <c r="K561" s="32"/>
      <c r="L561" s="46"/>
      <c r="M561" s="46"/>
      <c r="N561" s="29"/>
      <c r="O561" s="32"/>
      <c r="P561" s="46"/>
      <c r="Q561" s="46"/>
      <c r="R561" s="29"/>
      <c r="S561" s="32"/>
      <c r="T561" s="46"/>
      <c r="U561" s="46"/>
      <c r="V561" s="29"/>
      <c r="W561" s="24"/>
    </row>
    <row r="562">
      <c r="B562" s="54"/>
      <c r="D562" s="28"/>
      <c r="E562" s="28"/>
      <c r="F562" s="29"/>
      <c r="G562" s="30"/>
      <c r="H562" s="45"/>
      <c r="I562" s="46"/>
      <c r="J562" s="29"/>
      <c r="K562" s="32"/>
      <c r="L562" s="46"/>
      <c r="M562" s="46"/>
      <c r="N562" s="29"/>
      <c r="O562" s="32"/>
      <c r="P562" s="46"/>
      <c r="Q562" s="46"/>
      <c r="R562" s="29"/>
      <c r="S562" s="32"/>
      <c r="T562" s="46"/>
      <c r="U562" s="46"/>
      <c r="V562" s="29"/>
      <c r="W562" s="24"/>
    </row>
    <row r="563">
      <c r="B563" s="54"/>
      <c r="D563" s="28"/>
      <c r="E563" s="28"/>
      <c r="F563" s="29"/>
      <c r="G563" s="30"/>
      <c r="H563" s="45"/>
      <c r="I563" s="46"/>
      <c r="J563" s="29"/>
      <c r="K563" s="32"/>
      <c r="L563" s="46"/>
      <c r="M563" s="46"/>
      <c r="N563" s="29"/>
      <c r="O563" s="32"/>
      <c r="P563" s="46"/>
      <c r="Q563" s="46"/>
      <c r="R563" s="29"/>
      <c r="S563" s="32"/>
      <c r="T563" s="46"/>
      <c r="U563" s="46"/>
      <c r="V563" s="29"/>
      <c r="W563" s="24"/>
    </row>
    <row r="564">
      <c r="B564" s="54"/>
      <c r="D564" s="28"/>
      <c r="E564" s="28"/>
      <c r="F564" s="29"/>
      <c r="G564" s="30"/>
      <c r="H564" s="45"/>
      <c r="I564" s="46"/>
      <c r="J564" s="29"/>
      <c r="K564" s="32"/>
      <c r="L564" s="46"/>
      <c r="M564" s="46"/>
      <c r="N564" s="29"/>
      <c r="O564" s="32"/>
      <c r="P564" s="46"/>
      <c r="Q564" s="46"/>
      <c r="R564" s="29"/>
      <c r="S564" s="32"/>
      <c r="T564" s="46"/>
      <c r="U564" s="46"/>
      <c r="V564" s="29"/>
      <c r="W564" s="24"/>
    </row>
    <row r="565">
      <c r="B565" s="54"/>
      <c r="D565" s="28"/>
      <c r="E565" s="28"/>
      <c r="F565" s="29"/>
      <c r="G565" s="30"/>
      <c r="H565" s="45"/>
      <c r="I565" s="46"/>
      <c r="J565" s="29"/>
      <c r="K565" s="32"/>
      <c r="L565" s="46"/>
      <c r="M565" s="46"/>
      <c r="N565" s="29"/>
      <c r="O565" s="32"/>
      <c r="P565" s="46"/>
      <c r="Q565" s="46"/>
      <c r="R565" s="29"/>
      <c r="S565" s="32"/>
      <c r="T565" s="46"/>
      <c r="U565" s="46"/>
      <c r="V565" s="29"/>
      <c r="W565" s="24"/>
    </row>
    <row r="566">
      <c r="B566" s="54"/>
      <c r="D566" s="28"/>
      <c r="E566" s="28"/>
      <c r="F566" s="29"/>
      <c r="G566" s="30"/>
      <c r="H566" s="45"/>
      <c r="I566" s="46"/>
      <c r="J566" s="29"/>
      <c r="K566" s="32"/>
      <c r="L566" s="46"/>
      <c r="M566" s="46"/>
      <c r="N566" s="29"/>
      <c r="O566" s="32"/>
      <c r="P566" s="46"/>
      <c r="Q566" s="46"/>
      <c r="R566" s="29"/>
      <c r="S566" s="32"/>
      <c r="T566" s="46"/>
      <c r="U566" s="46"/>
      <c r="V566" s="29"/>
      <c r="W566" s="24"/>
    </row>
    <row r="567">
      <c r="B567" s="54"/>
      <c r="D567" s="28"/>
      <c r="E567" s="28"/>
      <c r="F567" s="29"/>
      <c r="G567" s="30"/>
      <c r="H567" s="45"/>
      <c r="I567" s="46"/>
      <c r="J567" s="29"/>
      <c r="K567" s="32"/>
      <c r="L567" s="46"/>
      <c r="M567" s="46"/>
      <c r="N567" s="29"/>
      <c r="O567" s="32"/>
      <c r="P567" s="46"/>
      <c r="Q567" s="46"/>
      <c r="R567" s="29"/>
      <c r="S567" s="32"/>
      <c r="T567" s="46"/>
      <c r="U567" s="46"/>
      <c r="V567" s="29"/>
      <c r="W567" s="24"/>
    </row>
    <row r="568">
      <c r="B568" s="54"/>
      <c r="D568" s="28"/>
      <c r="E568" s="28"/>
      <c r="F568" s="29"/>
      <c r="G568" s="30"/>
      <c r="H568" s="45"/>
      <c r="I568" s="46"/>
      <c r="J568" s="29"/>
      <c r="K568" s="32"/>
      <c r="L568" s="46"/>
      <c r="M568" s="46"/>
      <c r="N568" s="29"/>
      <c r="O568" s="32"/>
      <c r="P568" s="46"/>
      <c r="Q568" s="46"/>
      <c r="R568" s="29"/>
      <c r="S568" s="32"/>
      <c r="T568" s="46"/>
      <c r="U568" s="46"/>
      <c r="V568" s="29"/>
      <c r="W568" s="24"/>
    </row>
    <row r="569">
      <c r="B569" s="54"/>
      <c r="D569" s="28"/>
      <c r="E569" s="28"/>
      <c r="F569" s="29"/>
      <c r="G569" s="30"/>
      <c r="H569" s="45"/>
      <c r="I569" s="46"/>
      <c r="J569" s="29"/>
      <c r="K569" s="32"/>
      <c r="L569" s="46"/>
      <c r="M569" s="46"/>
      <c r="N569" s="29"/>
      <c r="O569" s="32"/>
      <c r="P569" s="46"/>
      <c r="Q569" s="46"/>
      <c r="R569" s="29"/>
      <c r="S569" s="32"/>
      <c r="T569" s="46"/>
      <c r="U569" s="46"/>
      <c r="V569" s="29"/>
      <c r="W569" s="24"/>
    </row>
    <row r="570">
      <c r="B570" s="54"/>
      <c r="D570" s="28"/>
      <c r="E570" s="28"/>
      <c r="F570" s="29"/>
      <c r="G570" s="30"/>
      <c r="H570" s="45"/>
      <c r="I570" s="46"/>
      <c r="J570" s="29"/>
      <c r="K570" s="32"/>
      <c r="L570" s="46"/>
      <c r="M570" s="46"/>
      <c r="N570" s="29"/>
      <c r="O570" s="32"/>
      <c r="P570" s="46"/>
      <c r="Q570" s="46"/>
      <c r="R570" s="29"/>
      <c r="S570" s="32"/>
      <c r="T570" s="46"/>
      <c r="U570" s="46"/>
      <c r="V570" s="29"/>
      <c r="W570" s="24"/>
    </row>
    <row r="571">
      <c r="B571" s="54"/>
      <c r="D571" s="28"/>
      <c r="E571" s="28"/>
      <c r="F571" s="29"/>
      <c r="G571" s="30"/>
      <c r="H571" s="45"/>
      <c r="I571" s="46"/>
      <c r="J571" s="29"/>
      <c r="K571" s="32"/>
      <c r="L571" s="46"/>
      <c r="M571" s="46"/>
      <c r="N571" s="29"/>
      <c r="O571" s="32"/>
      <c r="P571" s="46"/>
      <c r="Q571" s="46"/>
      <c r="R571" s="29"/>
      <c r="S571" s="32"/>
      <c r="T571" s="46"/>
      <c r="U571" s="46"/>
      <c r="V571" s="29"/>
      <c r="W571" s="24"/>
    </row>
    <row r="572">
      <c r="B572" s="54"/>
      <c r="D572" s="28"/>
      <c r="E572" s="28"/>
      <c r="F572" s="29"/>
      <c r="G572" s="30"/>
      <c r="H572" s="45"/>
      <c r="I572" s="46"/>
      <c r="J572" s="29"/>
      <c r="K572" s="32"/>
      <c r="L572" s="46"/>
      <c r="M572" s="46"/>
      <c r="N572" s="29"/>
      <c r="O572" s="32"/>
      <c r="P572" s="46"/>
      <c r="Q572" s="46"/>
      <c r="R572" s="29"/>
      <c r="S572" s="32"/>
      <c r="T572" s="46"/>
      <c r="U572" s="46"/>
      <c r="V572" s="29"/>
      <c r="W572" s="24"/>
    </row>
    <row r="573">
      <c r="B573" s="54"/>
      <c r="D573" s="28"/>
      <c r="E573" s="28"/>
      <c r="F573" s="29"/>
      <c r="G573" s="30"/>
      <c r="H573" s="45"/>
      <c r="I573" s="46"/>
      <c r="J573" s="29"/>
      <c r="K573" s="32"/>
      <c r="L573" s="46"/>
      <c r="M573" s="46"/>
      <c r="N573" s="29"/>
      <c r="O573" s="32"/>
      <c r="P573" s="46"/>
      <c r="Q573" s="46"/>
      <c r="R573" s="29"/>
      <c r="S573" s="32"/>
      <c r="T573" s="46"/>
      <c r="U573" s="46"/>
      <c r="V573" s="29"/>
      <c r="W573" s="24"/>
    </row>
    <row r="574">
      <c r="B574" s="54"/>
      <c r="D574" s="28"/>
      <c r="E574" s="28"/>
      <c r="F574" s="29"/>
      <c r="G574" s="30"/>
      <c r="H574" s="45"/>
      <c r="I574" s="46"/>
      <c r="J574" s="29"/>
      <c r="K574" s="32"/>
      <c r="L574" s="46"/>
      <c r="M574" s="46"/>
      <c r="N574" s="29"/>
      <c r="O574" s="32"/>
      <c r="P574" s="46"/>
      <c r="Q574" s="46"/>
      <c r="R574" s="29"/>
      <c r="S574" s="32"/>
      <c r="T574" s="46"/>
      <c r="U574" s="46"/>
      <c r="V574" s="29"/>
      <c r="W574" s="24"/>
    </row>
    <row r="575">
      <c r="B575" s="54"/>
      <c r="D575" s="28"/>
      <c r="E575" s="28"/>
      <c r="F575" s="29"/>
      <c r="G575" s="30"/>
      <c r="H575" s="45"/>
      <c r="I575" s="46"/>
      <c r="J575" s="29"/>
      <c r="K575" s="32"/>
      <c r="L575" s="46"/>
      <c r="M575" s="46"/>
      <c r="N575" s="29"/>
      <c r="O575" s="32"/>
      <c r="P575" s="46"/>
      <c r="Q575" s="46"/>
      <c r="R575" s="29"/>
      <c r="S575" s="32"/>
      <c r="T575" s="46"/>
      <c r="U575" s="46"/>
      <c r="V575" s="29"/>
      <c r="W575" s="24"/>
    </row>
    <row r="576">
      <c r="B576" s="54"/>
      <c r="D576" s="28"/>
      <c r="E576" s="28"/>
      <c r="F576" s="29"/>
      <c r="G576" s="30"/>
      <c r="H576" s="45"/>
      <c r="I576" s="46"/>
      <c r="J576" s="29"/>
      <c r="K576" s="32"/>
      <c r="L576" s="46"/>
      <c r="M576" s="46"/>
      <c r="N576" s="29"/>
      <c r="O576" s="32"/>
      <c r="P576" s="46"/>
      <c r="Q576" s="46"/>
      <c r="R576" s="29"/>
      <c r="S576" s="32"/>
      <c r="T576" s="46"/>
      <c r="U576" s="46"/>
      <c r="V576" s="29"/>
      <c r="W576" s="24"/>
    </row>
    <row r="577">
      <c r="B577" s="54"/>
      <c r="D577" s="28"/>
      <c r="E577" s="28"/>
      <c r="F577" s="29"/>
      <c r="G577" s="30"/>
      <c r="H577" s="45"/>
      <c r="I577" s="46"/>
      <c r="J577" s="29"/>
      <c r="K577" s="32"/>
      <c r="L577" s="46"/>
      <c r="M577" s="46"/>
      <c r="N577" s="29"/>
      <c r="O577" s="32"/>
      <c r="P577" s="46"/>
      <c r="Q577" s="46"/>
      <c r="R577" s="29"/>
      <c r="S577" s="32"/>
      <c r="T577" s="46"/>
      <c r="U577" s="46"/>
      <c r="V577" s="29"/>
      <c r="W577" s="24"/>
    </row>
    <row r="578">
      <c r="B578" s="54"/>
      <c r="D578" s="28"/>
      <c r="E578" s="28"/>
      <c r="F578" s="29"/>
      <c r="G578" s="30"/>
      <c r="H578" s="45"/>
      <c r="I578" s="46"/>
      <c r="J578" s="29"/>
      <c r="K578" s="32"/>
      <c r="L578" s="46"/>
      <c r="M578" s="46"/>
      <c r="N578" s="29"/>
      <c r="O578" s="32"/>
      <c r="P578" s="46"/>
      <c r="Q578" s="46"/>
      <c r="R578" s="29"/>
      <c r="S578" s="32"/>
      <c r="T578" s="46"/>
      <c r="U578" s="46"/>
      <c r="V578" s="29"/>
      <c r="W578" s="24"/>
    </row>
    <row r="579">
      <c r="B579" s="54"/>
      <c r="D579" s="28"/>
      <c r="E579" s="28"/>
      <c r="F579" s="29"/>
      <c r="G579" s="30"/>
      <c r="H579" s="45"/>
      <c r="I579" s="46"/>
      <c r="J579" s="29"/>
      <c r="K579" s="32"/>
      <c r="L579" s="46"/>
      <c r="M579" s="46"/>
      <c r="N579" s="29"/>
      <c r="O579" s="32"/>
      <c r="P579" s="46"/>
      <c r="Q579" s="46"/>
      <c r="R579" s="29"/>
      <c r="S579" s="32"/>
      <c r="T579" s="46"/>
      <c r="U579" s="46"/>
      <c r="V579" s="29"/>
      <c r="W579" s="24"/>
    </row>
    <row r="580">
      <c r="B580" s="54"/>
      <c r="D580" s="28"/>
      <c r="E580" s="28"/>
      <c r="F580" s="29"/>
      <c r="G580" s="30"/>
      <c r="H580" s="45"/>
      <c r="I580" s="46"/>
      <c r="J580" s="29"/>
      <c r="K580" s="32"/>
      <c r="L580" s="46"/>
      <c r="M580" s="46"/>
      <c r="N580" s="29"/>
      <c r="O580" s="32"/>
      <c r="P580" s="46"/>
      <c r="Q580" s="46"/>
      <c r="R580" s="29"/>
      <c r="S580" s="32"/>
      <c r="T580" s="46"/>
      <c r="U580" s="46"/>
      <c r="V580" s="29"/>
      <c r="W580" s="24"/>
    </row>
    <row r="581">
      <c r="B581" s="54"/>
      <c r="D581" s="28"/>
      <c r="E581" s="28"/>
      <c r="F581" s="29"/>
      <c r="G581" s="30"/>
      <c r="H581" s="45"/>
      <c r="I581" s="46"/>
      <c r="J581" s="29"/>
      <c r="K581" s="32"/>
      <c r="L581" s="46"/>
      <c r="M581" s="46"/>
      <c r="N581" s="29"/>
      <c r="O581" s="32"/>
      <c r="P581" s="46"/>
      <c r="Q581" s="46"/>
      <c r="R581" s="29"/>
      <c r="S581" s="32"/>
      <c r="T581" s="46"/>
      <c r="U581" s="46"/>
      <c r="V581" s="29"/>
      <c r="W581" s="24"/>
    </row>
    <row r="582">
      <c r="B582" s="54"/>
      <c r="D582" s="28"/>
      <c r="E582" s="28"/>
      <c r="F582" s="29"/>
      <c r="G582" s="30"/>
      <c r="H582" s="45"/>
      <c r="I582" s="46"/>
      <c r="J582" s="29"/>
      <c r="K582" s="32"/>
      <c r="L582" s="46"/>
      <c r="M582" s="46"/>
      <c r="N582" s="29"/>
      <c r="O582" s="32"/>
      <c r="P582" s="46"/>
      <c r="Q582" s="46"/>
      <c r="R582" s="29"/>
      <c r="S582" s="32"/>
      <c r="T582" s="46"/>
      <c r="U582" s="46"/>
      <c r="V582" s="29"/>
      <c r="W582" s="24"/>
    </row>
    <row r="583">
      <c r="B583" s="54"/>
      <c r="D583" s="28"/>
      <c r="E583" s="28"/>
      <c r="F583" s="29"/>
      <c r="G583" s="30"/>
      <c r="H583" s="45"/>
      <c r="I583" s="46"/>
      <c r="J583" s="29"/>
      <c r="K583" s="32"/>
      <c r="L583" s="46"/>
      <c r="M583" s="46"/>
      <c r="N583" s="29"/>
      <c r="O583" s="32"/>
      <c r="P583" s="46"/>
      <c r="Q583" s="46"/>
      <c r="R583" s="29"/>
      <c r="S583" s="32"/>
      <c r="T583" s="46"/>
      <c r="U583" s="46"/>
      <c r="V583" s="29"/>
      <c r="W583" s="24"/>
    </row>
    <row r="584">
      <c r="B584" s="54"/>
      <c r="D584" s="28"/>
      <c r="E584" s="28"/>
      <c r="F584" s="29"/>
      <c r="G584" s="30"/>
      <c r="H584" s="45"/>
      <c r="I584" s="46"/>
      <c r="J584" s="29"/>
      <c r="K584" s="32"/>
      <c r="L584" s="46"/>
      <c r="M584" s="46"/>
      <c r="N584" s="29"/>
      <c r="O584" s="32"/>
      <c r="P584" s="46"/>
      <c r="Q584" s="46"/>
      <c r="R584" s="29"/>
      <c r="S584" s="32"/>
      <c r="T584" s="46"/>
      <c r="U584" s="46"/>
      <c r="V584" s="29"/>
      <c r="W584" s="24"/>
    </row>
    <row r="585">
      <c r="B585" s="54"/>
      <c r="D585" s="28"/>
      <c r="E585" s="28"/>
      <c r="F585" s="29"/>
      <c r="G585" s="30"/>
      <c r="H585" s="45"/>
      <c r="I585" s="46"/>
      <c r="J585" s="29"/>
      <c r="K585" s="32"/>
      <c r="L585" s="46"/>
      <c r="M585" s="46"/>
      <c r="N585" s="29"/>
      <c r="O585" s="32"/>
      <c r="P585" s="46"/>
      <c r="Q585" s="46"/>
      <c r="R585" s="29"/>
      <c r="S585" s="32"/>
      <c r="T585" s="46"/>
      <c r="U585" s="46"/>
      <c r="V585" s="29"/>
      <c r="W585" s="24"/>
    </row>
    <row r="586">
      <c r="B586" s="54"/>
      <c r="D586" s="28"/>
      <c r="E586" s="28"/>
      <c r="F586" s="29"/>
      <c r="G586" s="30"/>
      <c r="H586" s="45"/>
      <c r="I586" s="46"/>
      <c r="J586" s="29"/>
      <c r="K586" s="32"/>
      <c r="L586" s="46"/>
      <c r="M586" s="46"/>
      <c r="N586" s="29"/>
      <c r="O586" s="32"/>
      <c r="P586" s="46"/>
      <c r="Q586" s="46"/>
      <c r="R586" s="29"/>
      <c r="S586" s="32"/>
      <c r="T586" s="46"/>
      <c r="U586" s="46"/>
      <c r="V586" s="29"/>
      <c r="W586" s="24"/>
    </row>
    <row r="587">
      <c r="B587" s="54"/>
      <c r="D587" s="28"/>
      <c r="E587" s="28"/>
      <c r="F587" s="29"/>
      <c r="G587" s="30"/>
      <c r="H587" s="45"/>
      <c r="I587" s="46"/>
      <c r="J587" s="29"/>
      <c r="K587" s="32"/>
      <c r="L587" s="46"/>
      <c r="M587" s="46"/>
      <c r="N587" s="29"/>
      <c r="O587" s="32"/>
      <c r="P587" s="46"/>
      <c r="Q587" s="46"/>
      <c r="R587" s="29"/>
      <c r="S587" s="32"/>
      <c r="T587" s="46"/>
      <c r="U587" s="46"/>
      <c r="V587" s="29"/>
      <c r="W587" s="24"/>
    </row>
    <row r="588">
      <c r="B588" s="54"/>
      <c r="D588" s="28"/>
      <c r="E588" s="28"/>
      <c r="F588" s="29"/>
      <c r="G588" s="30"/>
      <c r="H588" s="45"/>
      <c r="I588" s="46"/>
      <c r="J588" s="29"/>
      <c r="K588" s="32"/>
      <c r="L588" s="46"/>
      <c r="M588" s="46"/>
      <c r="N588" s="29"/>
      <c r="O588" s="32"/>
      <c r="P588" s="46"/>
      <c r="Q588" s="46"/>
      <c r="R588" s="29"/>
      <c r="S588" s="32"/>
      <c r="T588" s="46"/>
      <c r="U588" s="46"/>
      <c r="V588" s="29"/>
      <c r="W588" s="24"/>
    </row>
    <row r="589">
      <c r="B589" s="54"/>
      <c r="D589" s="28"/>
      <c r="E589" s="28"/>
      <c r="F589" s="29"/>
      <c r="G589" s="30"/>
      <c r="H589" s="45"/>
      <c r="I589" s="46"/>
      <c r="J589" s="29"/>
      <c r="K589" s="32"/>
      <c r="L589" s="46"/>
      <c r="M589" s="46"/>
      <c r="N589" s="29"/>
      <c r="O589" s="32"/>
      <c r="P589" s="46"/>
      <c r="Q589" s="46"/>
      <c r="R589" s="29"/>
      <c r="S589" s="32"/>
      <c r="T589" s="46"/>
      <c r="U589" s="46"/>
      <c r="V589" s="29"/>
      <c r="W589" s="24"/>
    </row>
    <row r="590">
      <c r="B590" s="54"/>
      <c r="D590" s="28"/>
      <c r="E590" s="28"/>
      <c r="F590" s="29"/>
      <c r="G590" s="30"/>
      <c r="H590" s="45"/>
      <c r="I590" s="46"/>
      <c r="J590" s="29"/>
      <c r="K590" s="32"/>
      <c r="L590" s="46"/>
      <c r="M590" s="46"/>
      <c r="N590" s="29"/>
      <c r="O590" s="32"/>
      <c r="P590" s="46"/>
      <c r="Q590" s="46"/>
      <c r="R590" s="29"/>
      <c r="S590" s="32"/>
      <c r="T590" s="46"/>
      <c r="U590" s="46"/>
      <c r="V590" s="29"/>
      <c r="W590" s="24"/>
    </row>
    <row r="591">
      <c r="B591" s="54"/>
      <c r="D591" s="28"/>
      <c r="E591" s="28"/>
      <c r="F591" s="29"/>
      <c r="G591" s="30"/>
      <c r="H591" s="45"/>
      <c r="I591" s="46"/>
      <c r="J591" s="29"/>
      <c r="K591" s="32"/>
      <c r="L591" s="46"/>
      <c r="M591" s="46"/>
      <c r="N591" s="29"/>
      <c r="O591" s="32"/>
      <c r="P591" s="46"/>
      <c r="Q591" s="46"/>
      <c r="R591" s="29"/>
      <c r="S591" s="32"/>
      <c r="T591" s="46"/>
      <c r="U591" s="46"/>
      <c r="V591" s="29"/>
      <c r="W591" s="24"/>
    </row>
    <row r="592">
      <c r="B592" s="54"/>
      <c r="D592" s="28"/>
      <c r="E592" s="28"/>
      <c r="F592" s="29"/>
      <c r="G592" s="30"/>
      <c r="H592" s="45"/>
      <c r="I592" s="46"/>
      <c r="J592" s="29"/>
      <c r="K592" s="32"/>
      <c r="L592" s="46"/>
      <c r="M592" s="46"/>
      <c r="N592" s="29"/>
      <c r="O592" s="32"/>
      <c r="P592" s="46"/>
      <c r="Q592" s="46"/>
      <c r="R592" s="29"/>
      <c r="S592" s="32"/>
      <c r="T592" s="46"/>
      <c r="U592" s="46"/>
      <c r="V592" s="29"/>
      <c r="W592" s="24"/>
    </row>
    <row r="593">
      <c r="B593" s="54"/>
      <c r="D593" s="28"/>
      <c r="E593" s="28"/>
      <c r="F593" s="29"/>
      <c r="G593" s="30"/>
      <c r="H593" s="45"/>
      <c r="I593" s="46"/>
      <c r="J593" s="29"/>
      <c r="K593" s="32"/>
      <c r="L593" s="46"/>
      <c r="M593" s="46"/>
      <c r="N593" s="29"/>
      <c r="O593" s="32"/>
      <c r="P593" s="46"/>
      <c r="Q593" s="46"/>
      <c r="R593" s="29"/>
      <c r="S593" s="32"/>
      <c r="T593" s="46"/>
      <c r="U593" s="46"/>
      <c r="V593" s="29"/>
      <c r="W593" s="24"/>
    </row>
    <row r="594">
      <c r="B594" s="54"/>
      <c r="D594" s="28"/>
      <c r="E594" s="28"/>
      <c r="F594" s="29"/>
      <c r="G594" s="30"/>
      <c r="H594" s="45"/>
      <c r="I594" s="46"/>
      <c r="J594" s="29"/>
      <c r="K594" s="32"/>
      <c r="L594" s="46"/>
      <c r="M594" s="46"/>
      <c r="N594" s="29"/>
      <c r="O594" s="32"/>
      <c r="P594" s="46"/>
      <c r="Q594" s="46"/>
      <c r="R594" s="29"/>
      <c r="S594" s="32"/>
      <c r="T594" s="46"/>
      <c r="U594" s="46"/>
      <c r="V594" s="29"/>
      <c r="W594" s="24"/>
    </row>
    <row r="595">
      <c r="B595" s="54"/>
      <c r="D595" s="28"/>
      <c r="E595" s="28"/>
      <c r="F595" s="29"/>
      <c r="G595" s="30"/>
      <c r="H595" s="45"/>
      <c r="I595" s="46"/>
      <c r="J595" s="29"/>
      <c r="K595" s="32"/>
      <c r="L595" s="46"/>
      <c r="M595" s="46"/>
      <c r="N595" s="29"/>
      <c r="O595" s="32"/>
      <c r="P595" s="46"/>
      <c r="Q595" s="46"/>
      <c r="R595" s="29"/>
      <c r="S595" s="32"/>
      <c r="T595" s="46"/>
      <c r="U595" s="46"/>
      <c r="V595" s="29"/>
      <c r="W595" s="24"/>
    </row>
    <row r="596">
      <c r="B596" s="54"/>
      <c r="D596" s="28"/>
      <c r="E596" s="28"/>
      <c r="F596" s="29"/>
      <c r="G596" s="30"/>
      <c r="H596" s="45"/>
      <c r="I596" s="46"/>
      <c r="J596" s="29"/>
      <c r="K596" s="32"/>
      <c r="L596" s="46"/>
      <c r="M596" s="46"/>
      <c r="N596" s="29"/>
      <c r="O596" s="32"/>
      <c r="P596" s="46"/>
      <c r="Q596" s="46"/>
      <c r="R596" s="29"/>
      <c r="S596" s="32"/>
      <c r="T596" s="46"/>
      <c r="U596" s="46"/>
      <c r="V596" s="29"/>
      <c r="W596" s="24"/>
    </row>
    <row r="597">
      <c r="B597" s="54"/>
      <c r="D597" s="28"/>
      <c r="E597" s="28"/>
      <c r="F597" s="29"/>
      <c r="G597" s="30"/>
      <c r="H597" s="45"/>
      <c r="I597" s="46"/>
      <c r="J597" s="29"/>
      <c r="K597" s="32"/>
      <c r="L597" s="46"/>
      <c r="M597" s="46"/>
      <c r="N597" s="29"/>
      <c r="O597" s="32"/>
      <c r="P597" s="46"/>
      <c r="Q597" s="46"/>
      <c r="R597" s="29"/>
      <c r="S597" s="32"/>
      <c r="T597" s="46"/>
      <c r="U597" s="46"/>
      <c r="V597" s="29"/>
      <c r="W597" s="24"/>
    </row>
    <row r="598">
      <c r="B598" s="54"/>
      <c r="D598" s="28"/>
      <c r="E598" s="28"/>
      <c r="F598" s="29"/>
      <c r="G598" s="30"/>
      <c r="H598" s="45"/>
      <c r="I598" s="46"/>
      <c r="J598" s="29"/>
      <c r="K598" s="32"/>
      <c r="L598" s="46"/>
      <c r="M598" s="46"/>
      <c r="N598" s="29"/>
      <c r="O598" s="32"/>
      <c r="P598" s="46"/>
      <c r="Q598" s="46"/>
      <c r="R598" s="29"/>
      <c r="S598" s="32"/>
      <c r="T598" s="46"/>
      <c r="U598" s="46"/>
      <c r="V598" s="29"/>
      <c r="W598" s="24"/>
    </row>
    <row r="599">
      <c r="B599" s="54"/>
      <c r="D599" s="28"/>
      <c r="E599" s="28"/>
      <c r="F599" s="29"/>
      <c r="G599" s="30"/>
      <c r="H599" s="45"/>
      <c r="I599" s="46"/>
      <c r="J599" s="29"/>
      <c r="K599" s="32"/>
      <c r="L599" s="46"/>
      <c r="M599" s="46"/>
      <c r="N599" s="29"/>
      <c r="O599" s="32"/>
      <c r="P599" s="46"/>
      <c r="Q599" s="46"/>
      <c r="R599" s="29"/>
      <c r="S599" s="32"/>
      <c r="T599" s="46"/>
      <c r="U599" s="46"/>
      <c r="V599" s="29"/>
      <c r="W599" s="24"/>
    </row>
    <row r="600">
      <c r="B600" s="54"/>
      <c r="D600" s="28"/>
      <c r="E600" s="28"/>
      <c r="F600" s="29"/>
      <c r="G600" s="30"/>
      <c r="H600" s="45"/>
      <c r="I600" s="46"/>
      <c r="J600" s="29"/>
      <c r="K600" s="32"/>
      <c r="L600" s="46"/>
      <c r="M600" s="46"/>
      <c r="N600" s="29"/>
      <c r="O600" s="32"/>
      <c r="P600" s="46"/>
      <c r="Q600" s="46"/>
      <c r="R600" s="29"/>
      <c r="S600" s="32"/>
      <c r="T600" s="46"/>
      <c r="U600" s="46"/>
      <c r="V600" s="29"/>
      <c r="W600" s="24"/>
    </row>
    <row r="601">
      <c r="B601" s="54"/>
      <c r="D601" s="28"/>
      <c r="E601" s="28"/>
      <c r="F601" s="29"/>
      <c r="G601" s="30"/>
      <c r="H601" s="45"/>
      <c r="I601" s="46"/>
      <c r="J601" s="29"/>
      <c r="K601" s="32"/>
      <c r="L601" s="46"/>
      <c r="M601" s="46"/>
      <c r="N601" s="29"/>
      <c r="O601" s="32"/>
      <c r="P601" s="46"/>
      <c r="Q601" s="46"/>
      <c r="R601" s="29"/>
      <c r="S601" s="32"/>
      <c r="T601" s="46"/>
      <c r="U601" s="46"/>
      <c r="V601" s="29"/>
      <c r="W601" s="24"/>
    </row>
    <row r="602">
      <c r="B602" s="54"/>
      <c r="D602" s="28"/>
      <c r="E602" s="28"/>
      <c r="F602" s="29"/>
      <c r="G602" s="30"/>
      <c r="H602" s="45"/>
      <c r="I602" s="46"/>
      <c r="J602" s="29"/>
      <c r="K602" s="32"/>
      <c r="L602" s="46"/>
      <c r="M602" s="46"/>
      <c r="N602" s="29"/>
      <c r="O602" s="32"/>
      <c r="P602" s="46"/>
      <c r="Q602" s="46"/>
      <c r="R602" s="29"/>
      <c r="S602" s="32"/>
      <c r="T602" s="46"/>
      <c r="U602" s="46"/>
      <c r="V602" s="29"/>
      <c r="W602" s="24"/>
    </row>
    <row r="603">
      <c r="B603" s="54"/>
      <c r="D603" s="28"/>
      <c r="E603" s="28"/>
      <c r="F603" s="29"/>
      <c r="G603" s="30"/>
      <c r="H603" s="45"/>
      <c r="I603" s="46"/>
      <c r="J603" s="29"/>
      <c r="K603" s="32"/>
      <c r="L603" s="46"/>
      <c r="M603" s="46"/>
      <c r="N603" s="29"/>
      <c r="O603" s="32"/>
      <c r="P603" s="46"/>
      <c r="Q603" s="46"/>
      <c r="R603" s="29"/>
      <c r="S603" s="32"/>
      <c r="T603" s="46"/>
      <c r="U603" s="46"/>
      <c r="V603" s="29"/>
      <c r="W603" s="24"/>
    </row>
    <row r="604">
      <c r="B604" s="54"/>
      <c r="D604" s="28"/>
      <c r="E604" s="28"/>
      <c r="F604" s="29"/>
      <c r="G604" s="30"/>
      <c r="H604" s="45"/>
      <c r="I604" s="46"/>
      <c r="J604" s="29"/>
      <c r="K604" s="32"/>
      <c r="L604" s="46"/>
      <c r="M604" s="46"/>
      <c r="N604" s="29"/>
      <c r="O604" s="32"/>
      <c r="P604" s="46"/>
      <c r="Q604" s="46"/>
      <c r="R604" s="29"/>
      <c r="S604" s="32"/>
      <c r="T604" s="46"/>
      <c r="U604" s="46"/>
      <c r="V604" s="29"/>
      <c r="W604" s="24"/>
    </row>
    <row r="605">
      <c r="B605" s="54"/>
      <c r="D605" s="28"/>
      <c r="E605" s="28"/>
      <c r="F605" s="29"/>
      <c r="G605" s="30"/>
      <c r="H605" s="45"/>
      <c r="I605" s="46"/>
      <c r="J605" s="29"/>
      <c r="K605" s="32"/>
      <c r="L605" s="46"/>
      <c r="M605" s="46"/>
      <c r="N605" s="29"/>
      <c r="O605" s="32"/>
      <c r="P605" s="46"/>
      <c r="Q605" s="46"/>
      <c r="R605" s="29"/>
      <c r="S605" s="32"/>
      <c r="T605" s="46"/>
      <c r="U605" s="46"/>
      <c r="V605" s="29"/>
      <c r="W605" s="24"/>
    </row>
    <row r="606">
      <c r="B606" s="54"/>
      <c r="D606" s="28"/>
      <c r="E606" s="28"/>
      <c r="F606" s="29"/>
      <c r="G606" s="30"/>
      <c r="H606" s="45"/>
      <c r="I606" s="46"/>
      <c r="J606" s="29"/>
      <c r="K606" s="32"/>
      <c r="L606" s="46"/>
      <c r="M606" s="46"/>
      <c r="N606" s="29"/>
      <c r="O606" s="32"/>
      <c r="P606" s="46"/>
      <c r="Q606" s="46"/>
      <c r="R606" s="29"/>
      <c r="S606" s="32"/>
      <c r="T606" s="46"/>
      <c r="U606" s="46"/>
      <c r="V606" s="29"/>
      <c r="W606" s="24"/>
    </row>
    <row r="607">
      <c r="B607" s="54"/>
      <c r="D607" s="28"/>
      <c r="E607" s="28"/>
      <c r="F607" s="29"/>
      <c r="G607" s="30"/>
      <c r="H607" s="45"/>
      <c r="I607" s="46"/>
      <c r="J607" s="29"/>
      <c r="K607" s="32"/>
      <c r="L607" s="46"/>
      <c r="M607" s="46"/>
      <c r="N607" s="29"/>
      <c r="O607" s="32"/>
      <c r="P607" s="46"/>
      <c r="Q607" s="46"/>
      <c r="R607" s="29"/>
      <c r="S607" s="32"/>
      <c r="T607" s="46"/>
      <c r="U607" s="46"/>
      <c r="V607" s="29"/>
      <c r="W607" s="24"/>
    </row>
    <row r="608">
      <c r="B608" s="54"/>
      <c r="D608" s="28"/>
      <c r="E608" s="28"/>
      <c r="F608" s="29"/>
      <c r="G608" s="30"/>
      <c r="H608" s="45"/>
      <c r="I608" s="46"/>
      <c r="J608" s="29"/>
      <c r="K608" s="32"/>
      <c r="L608" s="46"/>
      <c r="M608" s="46"/>
      <c r="N608" s="29"/>
      <c r="O608" s="32"/>
      <c r="P608" s="46"/>
      <c r="Q608" s="46"/>
      <c r="R608" s="29"/>
      <c r="S608" s="32"/>
      <c r="T608" s="46"/>
      <c r="U608" s="46"/>
      <c r="V608" s="29"/>
      <c r="W608" s="24"/>
    </row>
    <row r="609">
      <c r="B609" s="54"/>
      <c r="D609" s="28"/>
      <c r="E609" s="28"/>
      <c r="F609" s="29"/>
      <c r="G609" s="30"/>
      <c r="H609" s="45"/>
      <c r="I609" s="46"/>
      <c r="J609" s="29"/>
      <c r="K609" s="32"/>
      <c r="L609" s="46"/>
      <c r="M609" s="46"/>
      <c r="N609" s="29"/>
      <c r="O609" s="32"/>
      <c r="P609" s="46"/>
      <c r="Q609" s="46"/>
      <c r="R609" s="29"/>
      <c r="S609" s="32"/>
      <c r="T609" s="46"/>
      <c r="U609" s="46"/>
      <c r="V609" s="29"/>
      <c r="W609" s="24"/>
    </row>
    <row r="610">
      <c r="B610" s="54"/>
      <c r="D610" s="28"/>
      <c r="E610" s="28"/>
      <c r="F610" s="29"/>
      <c r="G610" s="30"/>
      <c r="H610" s="45"/>
      <c r="I610" s="46"/>
      <c r="J610" s="29"/>
      <c r="K610" s="32"/>
      <c r="L610" s="46"/>
      <c r="M610" s="46"/>
      <c r="N610" s="29"/>
      <c r="O610" s="32"/>
      <c r="P610" s="46"/>
      <c r="Q610" s="46"/>
      <c r="R610" s="29"/>
      <c r="S610" s="32"/>
      <c r="T610" s="46"/>
      <c r="U610" s="46"/>
      <c r="V610" s="29"/>
      <c r="W610" s="24"/>
    </row>
    <row r="611">
      <c r="B611" s="54"/>
      <c r="D611" s="28"/>
      <c r="E611" s="28"/>
      <c r="F611" s="29"/>
      <c r="G611" s="30"/>
      <c r="H611" s="45"/>
      <c r="I611" s="46"/>
      <c r="J611" s="29"/>
      <c r="K611" s="32"/>
      <c r="L611" s="46"/>
      <c r="M611" s="46"/>
      <c r="N611" s="29"/>
      <c r="O611" s="32"/>
      <c r="P611" s="46"/>
      <c r="Q611" s="46"/>
      <c r="R611" s="29"/>
      <c r="S611" s="32"/>
      <c r="T611" s="46"/>
      <c r="U611" s="46"/>
      <c r="V611" s="29"/>
      <c r="W611" s="24"/>
    </row>
    <row r="612">
      <c r="B612" s="54"/>
      <c r="D612" s="28"/>
      <c r="E612" s="28"/>
      <c r="F612" s="29"/>
      <c r="G612" s="30"/>
      <c r="H612" s="45"/>
      <c r="I612" s="46"/>
      <c r="J612" s="29"/>
      <c r="K612" s="32"/>
      <c r="L612" s="46"/>
      <c r="M612" s="46"/>
      <c r="N612" s="29"/>
      <c r="O612" s="32"/>
      <c r="P612" s="46"/>
      <c r="Q612" s="46"/>
      <c r="R612" s="29"/>
      <c r="S612" s="32"/>
      <c r="T612" s="46"/>
      <c r="U612" s="46"/>
      <c r="V612" s="29"/>
      <c r="W612" s="24"/>
    </row>
    <row r="613">
      <c r="B613" s="54"/>
      <c r="D613" s="28"/>
      <c r="E613" s="28"/>
      <c r="F613" s="29"/>
      <c r="G613" s="30"/>
      <c r="H613" s="45"/>
      <c r="I613" s="46"/>
      <c r="J613" s="29"/>
      <c r="K613" s="32"/>
      <c r="L613" s="46"/>
      <c r="M613" s="46"/>
      <c r="N613" s="29"/>
      <c r="O613" s="32"/>
      <c r="P613" s="46"/>
      <c r="Q613" s="46"/>
      <c r="R613" s="29"/>
      <c r="S613" s="32"/>
      <c r="T613" s="46"/>
      <c r="U613" s="46"/>
      <c r="V613" s="29"/>
      <c r="W613" s="24"/>
    </row>
    <row r="614">
      <c r="B614" s="54"/>
      <c r="D614" s="28"/>
      <c r="E614" s="28"/>
      <c r="F614" s="29"/>
      <c r="G614" s="30"/>
      <c r="H614" s="45"/>
      <c r="I614" s="46"/>
      <c r="J614" s="29"/>
      <c r="K614" s="32"/>
      <c r="L614" s="46"/>
      <c r="M614" s="46"/>
      <c r="N614" s="29"/>
      <c r="O614" s="32"/>
      <c r="P614" s="46"/>
      <c r="Q614" s="46"/>
      <c r="R614" s="29"/>
      <c r="S614" s="32"/>
      <c r="T614" s="46"/>
      <c r="U614" s="46"/>
      <c r="V614" s="29"/>
      <c r="W614" s="24"/>
    </row>
    <row r="615">
      <c r="B615" s="54"/>
      <c r="D615" s="28"/>
      <c r="E615" s="28"/>
      <c r="F615" s="29"/>
      <c r="G615" s="30"/>
      <c r="H615" s="45"/>
      <c r="I615" s="46"/>
      <c r="J615" s="29"/>
      <c r="K615" s="32"/>
      <c r="L615" s="46"/>
      <c r="M615" s="46"/>
      <c r="N615" s="29"/>
      <c r="O615" s="32"/>
      <c r="P615" s="46"/>
      <c r="Q615" s="46"/>
      <c r="R615" s="29"/>
      <c r="S615" s="32"/>
      <c r="T615" s="46"/>
      <c r="U615" s="46"/>
      <c r="V615" s="29"/>
      <c r="W615" s="24"/>
    </row>
    <row r="616">
      <c r="B616" s="54"/>
      <c r="D616" s="28"/>
      <c r="E616" s="28"/>
      <c r="F616" s="29"/>
      <c r="G616" s="30"/>
      <c r="H616" s="45"/>
      <c r="I616" s="46"/>
      <c r="J616" s="29"/>
      <c r="K616" s="32"/>
      <c r="L616" s="46"/>
      <c r="M616" s="46"/>
      <c r="N616" s="29"/>
      <c r="O616" s="32"/>
      <c r="P616" s="46"/>
      <c r="Q616" s="46"/>
      <c r="R616" s="29"/>
      <c r="S616" s="32"/>
      <c r="T616" s="46"/>
      <c r="U616" s="46"/>
      <c r="V616" s="29"/>
      <c r="W616" s="24"/>
    </row>
    <row r="617">
      <c r="B617" s="54"/>
      <c r="D617" s="28"/>
      <c r="E617" s="28"/>
      <c r="F617" s="29"/>
      <c r="G617" s="30"/>
      <c r="H617" s="45"/>
      <c r="I617" s="46"/>
      <c r="J617" s="29"/>
      <c r="K617" s="32"/>
      <c r="L617" s="46"/>
      <c r="M617" s="46"/>
      <c r="N617" s="29"/>
      <c r="O617" s="32"/>
      <c r="P617" s="46"/>
      <c r="Q617" s="46"/>
      <c r="R617" s="29"/>
      <c r="S617" s="32"/>
      <c r="T617" s="46"/>
      <c r="U617" s="46"/>
      <c r="V617" s="29"/>
      <c r="W617" s="24"/>
    </row>
    <row r="618">
      <c r="B618" s="54"/>
      <c r="D618" s="28"/>
      <c r="E618" s="28"/>
      <c r="F618" s="29"/>
      <c r="G618" s="30"/>
      <c r="H618" s="45"/>
      <c r="I618" s="46"/>
      <c r="J618" s="29"/>
      <c r="K618" s="32"/>
      <c r="L618" s="46"/>
      <c r="M618" s="46"/>
      <c r="N618" s="29"/>
      <c r="O618" s="32"/>
      <c r="P618" s="46"/>
      <c r="Q618" s="46"/>
      <c r="R618" s="29"/>
      <c r="S618" s="32"/>
      <c r="T618" s="46"/>
      <c r="U618" s="46"/>
      <c r="V618" s="29"/>
      <c r="W618" s="24"/>
    </row>
    <row r="619">
      <c r="B619" s="54"/>
      <c r="D619" s="28"/>
      <c r="E619" s="28"/>
      <c r="F619" s="29"/>
      <c r="G619" s="30"/>
      <c r="H619" s="45"/>
      <c r="I619" s="46"/>
      <c r="J619" s="29"/>
      <c r="K619" s="32"/>
      <c r="L619" s="46"/>
      <c r="M619" s="46"/>
      <c r="N619" s="29"/>
      <c r="O619" s="32"/>
      <c r="P619" s="46"/>
      <c r="Q619" s="46"/>
      <c r="R619" s="29"/>
      <c r="S619" s="32"/>
      <c r="T619" s="46"/>
      <c r="U619" s="46"/>
      <c r="V619" s="29"/>
      <c r="W619" s="24"/>
    </row>
    <row r="620">
      <c r="B620" s="54"/>
      <c r="D620" s="28"/>
      <c r="E620" s="28"/>
      <c r="F620" s="29"/>
      <c r="G620" s="30"/>
      <c r="H620" s="45"/>
      <c r="I620" s="46"/>
      <c r="J620" s="29"/>
      <c r="K620" s="32"/>
      <c r="L620" s="46"/>
      <c r="M620" s="46"/>
      <c r="N620" s="29"/>
      <c r="O620" s="32"/>
      <c r="P620" s="46"/>
      <c r="Q620" s="46"/>
      <c r="R620" s="29"/>
      <c r="S620" s="32"/>
      <c r="T620" s="46"/>
      <c r="U620" s="46"/>
      <c r="V620" s="29"/>
      <c r="W620" s="24"/>
    </row>
    <row r="621">
      <c r="B621" s="54"/>
      <c r="D621" s="28"/>
      <c r="E621" s="28"/>
      <c r="F621" s="29"/>
      <c r="G621" s="30"/>
      <c r="H621" s="45"/>
      <c r="I621" s="46"/>
      <c r="J621" s="29"/>
      <c r="K621" s="32"/>
      <c r="L621" s="46"/>
      <c r="M621" s="46"/>
      <c r="N621" s="29"/>
      <c r="O621" s="32"/>
      <c r="P621" s="46"/>
      <c r="Q621" s="46"/>
      <c r="R621" s="29"/>
      <c r="S621" s="32"/>
      <c r="T621" s="46"/>
      <c r="U621" s="46"/>
      <c r="V621" s="29"/>
      <c r="W621" s="24"/>
    </row>
    <row r="622">
      <c r="B622" s="54"/>
      <c r="D622" s="28"/>
      <c r="E622" s="28"/>
      <c r="F622" s="29"/>
      <c r="G622" s="30"/>
      <c r="H622" s="45"/>
      <c r="I622" s="46"/>
      <c r="J622" s="29"/>
      <c r="K622" s="32"/>
      <c r="L622" s="46"/>
      <c r="M622" s="46"/>
      <c r="N622" s="29"/>
      <c r="O622" s="32"/>
      <c r="P622" s="46"/>
      <c r="Q622" s="46"/>
      <c r="R622" s="29"/>
      <c r="S622" s="32"/>
      <c r="T622" s="46"/>
      <c r="U622" s="46"/>
      <c r="V622" s="29"/>
      <c r="W622" s="24"/>
    </row>
    <row r="623">
      <c r="B623" s="54"/>
      <c r="D623" s="28"/>
      <c r="E623" s="28"/>
      <c r="F623" s="29"/>
      <c r="G623" s="30"/>
      <c r="H623" s="45"/>
      <c r="I623" s="46"/>
      <c r="J623" s="29"/>
      <c r="K623" s="32"/>
      <c r="L623" s="46"/>
      <c r="M623" s="46"/>
      <c r="N623" s="29"/>
      <c r="O623" s="32"/>
      <c r="P623" s="46"/>
      <c r="Q623" s="46"/>
      <c r="R623" s="29"/>
      <c r="S623" s="32"/>
      <c r="T623" s="46"/>
      <c r="U623" s="46"/>
      <c r="V623" s="29"/>
      <c r="W623" s="24"/>
    </row>
    <row r="624">
      <c r="B624" s="54"/>
      <c r="D624" s="28"/>
      <c r="E624" s="28"/>
      <c r="F624" s="29"/>
      <c r="G624" s="30"/>
      <c r="H624" s="45"/>
      <c r="I624" s="46"/>
      <c r="J624" s="29"/>
      <c r="K624" s="32"/>
      <c r="L624" s="46"/>
      <c r="M624" s="46"/>
      <c r="N624" s="29"/>
      <c r="O624" s="32"/>
      <c r="P624" s="46"/>
      <c r="Q624" s="46"/>
      <c r="R624" s="29"/>
      <c r="S624" s="32"/>
      <c r="T624" s="46"/>
      <c r="U624" s="46"/>
      <c r="V624" s="29"/>
      <c r="W624" s="24"/>
    </row>
    <row r="625">
      <c r="B625" s="54"/>
      <c r="D625" s="28"/>
      <c r="E625" s="28"/>
      <c r="F625" s="29"/>
      <c r="G625" s="30"/>
      <c r="H625" s="45"/>
      <c r="I625" s="46"/>
      <c r="J625" s="29"/>
      <c r="K625" s="32"/>
      <c r="L625" s="46"/>
      <c r="M625" s="46"/>
      <c r="N625" s="29"/>
      <c r="O625" s="32"/>
      <c r="P625" s="46"/>
      <c r="Q625" s="46"/>
      <c r="R625" s="29"/>
      <c r="S625" s="32"/>
      <c r="T625" s="46"/>
      <c r="U625" s="46"/>
      <c r="V625" s="29"/>
      <c r="W625" s="24"/>
    </row>
    <row r="626">
      <c r="B626" s="54"/>
      <c r="D626" s="28"/>
      <c r="E626" s="28"/>
      <c r="F626" s="29"/>
      <c r="G626" s="30"/>
      <c r="H626" s="45"/>
      <c r="I626" s="46"/>
      <c r="J626" s="29"/>
      <c r="K626" s="32"/>
      <c r="L626" s="46"/>
      <c r="M626" s="46"/>
      <c r="N626" s="29"/>
      <c r="O626" s="32"/>
      <c r="P626" s="46"/>
      <c r="Q626" s="46"/>
      <c r="R626" s="29"/>
      <c r="S626" s="32"/>
      <c r="T626" s="46"/>
      <c r="U626" s="46"/>
      <c r="V626" s="29"/>
      <c r="W626" s="24"/>
    </row>
    <row r="627">
      <c r="B627" s="54"/>
      <c r="D627" s="28"/>
      <c r="E627" s="28"/>
      <c r="F627" s="29"/>
      <c r="G627" s="30"/>
      <c r="H627" s="45"/>
      <c r="I627" s="46"/>
      <c r="J627" s="29"/>
      <c r="K627" s="32"/>
      <c r="L627" s="46"/>
      <c r="M627" s="46"/>
      <c r="N627" s="29"/>
      <c r="O627" s="32"/>
      <c r="P627" s="46"/>
      <c r="Q627" s="46"/>
      <c r="R627" s="29"/>
      <c r="S627" s="32"/>
      <c r="T627" s="46"/>
      <c r="U627" s="46"/>
      <c r="V627" s="29"/>
      <c r="W627" s="24"/>
    </row>
    <row r="628">
      <c r="B628" s="54"/>
      <c r="D628" s="28"/>
      <c r="E628" s="28"/>
      <c r="F628" s="29"/>
      <c r="G628" s="30"/>
      <c r="H628" s="45"/>
      <c r="I628" s="46"/>
      <c r="J628" s="29"/>
      <c r="K628" s="32"/>
      <c r="L628" s="46"/>
      <c r="M628" s="46"/>
      <c r="N628" s="29"/>
      <c r="O628" s="32"/>
      <c r="P628" s="46"/>
      <c r="Q628" s="46"/>
      <c r="R628" s="29"/>
      <c r="S628" s="32"/>
      <c r="T628" s="46"/>
      <c r="U628" s="46"/>
      <c r="V628" s="29"/>
      <c r="W628" s="24"/>
    </row>
    <row r="629">
      <c r="B629" s="54"/>
      <c r="D629" s="28"/>
      <c r="E629" s="28"/>
      <c r="F629" s="29"/>
      <c r="G629" s="30"/>
      <c r="H629" s="45"/>
      <c r="I629" s="46"/>
      <c r="J629" s="29"/>
      <c r="K629" s="32"/>
      <c r="L629" s="46"/>
      <c r="M629" s="46"/>
      <c r="N629" s="29"/>
      <c r="O629" s="32"/>
      <c r="P629" s="46"/>
      <c r="Q629" s="46"/>
      <c r="R629" s="29"/>
      <c r="S629" s="32"/>
      <c r="T629" s="46"/>
      <c r="U629" s="46"/>
      <c r="V629" s="29"/>
      <c r="W629" s="24"/>
    </row>
    <row r="630">
      <c r="B630" s="54"/>
      <c r="D630" s="28"/>
      <c r="E630" s="28"/>
      <c r="F630" s="29"/>
      <c r="G630" s="30"/>
      <c r="H630" s="45"/>
      <c r="I630" s="46"/>
      <c r="J630" s="29"/>
      <c r="K630" s="32"/>
      <c r="L630" s="46"/>
      <c r="M630" s="46"/>
      <c r="N630" s="29"/>
      <c r="O630" s="32"/>
      <c r="P630" s="46"/>
      <c r="Q630" s="46"/>
      <c r="R630" s="29"/>
      <c r="S630" s="32"/>
      <c r="T630" s="46"/>
      <c r="U630" s="46"/>
      <c r="V630" s="29"/>
      <c r="W630" s="24"/>
    </row>
    <row r="631">
      <c r="B631" s="54"/>
      <c r="D631" s="28"/>
      <c r="E631" s="28"/>
      <c r="F631" s="29"/>
      <c r="G631" s="30"/>
      <c r="H631" s="45"/>
      <c r="I631" s="46"/>
      <c r="J631" s="29"/>
      <c r="K631" s="32"/>
      <c r="L631" s="46"/>
      <c r="M631" s="46"/>
      <c r="N631" s="29"/>
      <c r="O631" s="32"/>
      <c r="P631" s="46"/>
      <c r="Q631" s="46"/>
      <c r="R631" s="29"/>
      <c r="S631" s="32"/>
      <c r="T631" s="46"/>
      <c r="U631" s="46"/>
      <c r="V631" s="29"/>
      <c r="W631" s="24"/>
    </row>
    <row r="632">
      <c r="B632" s="54"/>
      <c r="D632" s="28"/>
      <c r="E632" s="28"/>
      <c r="F632" s="29"/>
      <c r="G632" s="30"/>
      <c r="H632" s="45"/>
      <c r="I632" s="46"/>
      <c r="J632" s="29"/>
      <c r="K632" s="32"/>
      <c r="L632" s="46"/>
      <c r="M632" s="46"/>
      <c r="N632" s="29"/>
      <c r="O632" s="32"/>
      <c r="P632" s="46"/>
      <c r="Q632" s="46"/>
      <c r="R632" s="29"/>
      <c r="S632" s="32"/>
      <c r="T632" s="46"/>
      <c r="U632" s="46"/>
      <c r="V632" s="29"/>
      <c r="W632" s="24"/>
    </row>
    <row r="633">
      <c r="B633" s="54"/>
      <c r="D633" s="28"/>
      <c r="E633" s="28"/>
      <c r="F633" s="29"/>
      <c r="G633" s="30"/>
      <c r="H633" s="45"/>
      <c r="I633" s="46"/>
      <c r="J633" s="29"/>
      <c r="K633" s="32"/>
      <c r="L633" s="46"/>
      <c r="M633" s="46"/>
      <c r="N633" s="29"/>
      <c r="O633" s="32"/>
      <c r="P633" s="46"/>
      <c r="Q633" s="46"/>
      <c r="R633" s="29"/>
      <c r="S633" s="32"/>
      <c r="T633" s="46"/>
      <c r="U633" s="46"/>
      <c r="V633" s="29"/>
      <c r="W633" s="24"/>
    </row>
    <row r="634">
      <c r="B634" s="54"/>
      <c r="D634" s="28"/>
      <c r="E634" s="28"/>
      <c r="F634" s="29"/>
      <c r="G634" s="30"/>
      <c r="H634" s="45"/>
      <c r="I634" s="46"/>
      <c r="J634" s="29"/>
      <c r="K634" s="32"/>
      <c r="L634" s="46"/>
      <c r="M634" s="46"/>
      <c r="N634" s="29"/>
      <c r="O634" s="32"/>
      <c r="P634" s="46"/>
      <c r="Q634" s="46"/>
      <c r="R634" s="29"/>
      <c r="S634" s="32"/>
      <c r="T634" s="46"/>
      <c r="U634" s="46"/>
      <c r="V634" s="29"/>
      <c r="W634" s="24"/>
    </row>
    <row r="635">
      <c r="B635" s="54"/>
      <c r="D635" s="28"/>
      <c r="E635" s="28"/>
      <c r="F635" s="29"/>
      <c r="G635" s="30"/>
      <c r="H635" s="45"/>
      <c r="I635" s="46"/>
      <c r="J635" s="29"/>
      <c r="K635" s="32"/>
      <c r="L635" s="46"/>
      <c r="M635" s="46"/>
      <c r="N635" s="29"/>
      <c r="O635" s="32"/>
      <c r="P635" s="46"/>
      <c r="Q635" s="46"/>
      <c r="R635" s="29"/>
      <c r="S635" s="32"/>
      <c r="T635" s="46"/>
      <c r="U635" s="46"/>
      <c r="V635" s="29"/>
      <c r="W635" s="24"/>
    </row>
    <row r="636">
      <c r="B636" s="54"/>
      <c r="D636" s="28"/>
      <c r="E636" s="28"/>
      <c r="F636" s="29"/>
      <c r="G636" s="30"/>
      <c r="H636" s="45"/>
      <c r="I636" s="46"/>
      <c r="J636" s="29"/>
      <c r="K636" s="32"/>
      <c r="L636" s="46"/>
      <c r="M636" s="46"/>
      <c r="N636" s="29"/>
      <c r="O636" s="32"/>
      <c r="P636" s="46"/>
      <c r="Q636" s="46"/>
      <c r="R636" s="29"/>
      <c r="S636" s="32"/>
      <c r="T636" s="46"/>
      <c r="U636" s="46"/>
      <c r="V636" s="29"/>
      <c r="W636" s="24"/>
    </row>
    <row r="637">
      <c r="B637" s="54"/>
      <c r="D637" s="28"/>
      <c r="E637" s="28"/>
      <c r="F637" s="29"/>
      <c r="G637" s="30"/>
      <c r="H637" s="45"/>
      <c r="I637" s="46"/>
      <c r="J637" s="29"/>
      <c r="K637" s="32"/>
      <c r="L637" s="46"/>
      <c r="M637" s="46"/>
      <c r="N637" s="29"/>
      <c r="O637" s="32"/>
      <c r="P637" s="46"/>
      <c r="Q637" s="46"/>
      <c r="R637" s="29"/>
      <c r="S637" s="32"/>
      <c r="T637" s="46"/>
      <c r="U637" s="46"/>
      <c r="V637" s="29"/>
      <c r="W637" s="24"/>
    </row>
    <row r="638">
      <c r="B638" s="54"/>
      <c r="D638" s="28"/>
      <c r="E638" s="28"/>
      <c r="F638" s="29"/>
      <c r="G638" s="30"/>
      <c r="H638" s="45"/>
      <c r="I638" s="46"/>
      <c r="J638" s="29"/>
      <c r="K638" s="32"/>
      <c r="L638" s="46"/>
      <c r="M638" s="46"/>
      <c r="N638" s="29"/>
      <c r="O638" s="32"/>
      <c r="P638" s="46"/>
      <c r="Q638" s="46"/>
      <c r="R638" s="29"/>
      <c r="S638" s="32"/>
      <c r="T638" s="46"/>
      <c r="U638" s="46"/>
      <c r="V638" s="29"/>
      <c r="W638" s="24"/>
    </row>
    <row r="639">
      <c r="B639" s="54"/>
      <c r="D639" s="28"/>
      <c r="E639" s="28"/>
      <c r="F639" s="29"/>
      <c r="G639" s="30"/>
      <c r="H639" s="45"/>
      <c r="I639" s="46"/>
      <c r="J639" s="29"/>
      <c r="K639" s="32"/>
      <c r="L639" s="46"/>
      <c r="M639" s="46"/>
      <c r="N639" s="29"/>
      <c r="O639" s="32"/>
      <c r="P639" s="46"/>
      <c r="Q639" s="46"/>
      <c r="R639" s="29"/>
      <c r="S639" s="32"/>
      <c r="T639" s="46"/>
      <c r="U639" s="46"/>
      <c r="V639" s="29"/>
      <c r="W639" s="24"/>
    </row>
    <row r="640">
      <c r="B640" s="54"/>
      <c r="D640" s="28"/>
      <c r="E640" s="28"/>
      <c r="F640" s="29"/>
      <c r="G640" s="30"/>
      <c r="H640" s="45"/>
      <c r="I640" s="46"/>
      <c r="J640" s="29"/>
      <c r="K640" s="32"/>
      <c r="L640" s="46"/>
      <c r="M640" s="46"/>
      <c r="N640" s="29"/>
      <c r="O640" s="32"/>
      <c r="P640" s="46"/>
      <c r="Q640" s="46"/>
      <c r="R640" s="29"/>
      <c r="S640" s="32"/>
      <c r="T640" s="46"/>
      <c r="U640" s="46"/>
      <c r="V640" s="29"/>
      <c r="W640" s="24"/>
    </row>
    <row r="641">
      <c r="B641" s="54"/>
      <c r="D641" s="28"/>
      <c r="E641" s="28"/>
      <c r="F641" s="29"/>
      <c r="G641" s="30"/>
      <c r="H641" s="45"/>
      <c r="I641" s="46"/>
      <c r="J641" s="29"/>
      <c r="K641" s="32"/>
      <c r="L641" s="46"/>
      <c r="M641" s="46"/>
      <c r="N641" s="29"/>
      <c r="O641" s="32"/>
      <c r="P641" s="46"/>
      <c r="Q641" s="46"/>
      <c r="R641" s="29"/>
      <c r="S641" s="32"/>
      <c r="T641" s="46"/>
      <c r="U641" s="46"/>
      <c r="V641" s="29"/>
      <c r="W641" s="24"/>
    </row>
    <row r="642">
      <c r="B642" s="54"/>
      <c r="D642" s="28"/>
      <c r="E642" s="28"/>
      <c r="F642" s="29"/>
      <c r="G642" s="30"/>
      <c r="H642" s="45"/>
      <c r="I642" s="46"/>
      <c r="J642" s="29"/>
      <c r="K642" s="32"/>
      <c r="L642" s="46"/>
      <c r="M642" s="46"/>
      <c r="N642" s="29"/>
      <c r="O642" s="32"/>
      <c r="P642" s="46"/>
      <c r="Q642" s="46"/>
      <c r="R642" s="29"/>
      <c r="S642" s="32"/>
      <c r="T642" s="46"/>
      <c r="U642" s="46"/>
      <c r="V642" s="29"/>
      <c r="W642" s="24"/>
    </row>
    <row r="643">
      <c r="B643" s="54"/>
      <c r="D643" s="28"/>
      <c r="E643" s="28"/>
      <c r="F643" s="29"/>
      <c r="G643" s="30"/>
      <c r="H643" s="45"/>
      <c r="I643" s="46"/>
      <c r="J643" s="29"/>
      <c r="K643" s="32"/>
      <c r="L643" s="46"/>
      <c r="M643" s="46"/>
      <c r="N643" s="29"/>
      <c r="O643" s="32"/>
      <c r="P643" s="46"/>
      <c r="Q643" s="46"/>
      <c r="R643" s="29"/>
      <c r="S643" s="32"/>
      <c r="T643" s="46"/>
      <c r="U643" s="46"/>
      <c r="V643" s="29"/>
      <c r="W643" s="24"/>
    </row>
    <row r="644">
      <c r="B644" s="54"/>
      <c r="D644" s="28"/>
      <c r="E644" s="28"/>
      <c r="F644" s="29"/>
      <c r="G644" s="30"/>
      <c r="H644" s="45"/>
      <c r="I644" s="46"/>
      <c r="J644" s="29"/>
      <c r="K644" s="32"/>
      <c r="L644" s="46"/>
      <c r="M644" s="46"/>
      <c r="N644" s="29"/>
      <c r="O644" s="32"/>
      <c r="P644" s="46"/>
      <c r="Q644" s="46"/>
      <c r="R644" s="29"/>
      <c r="S644" s="32"/>
      <c r="T644" s="46"/>
      <c r="U644" s="46"/>
      <c r="V644" s="29"/>
      <c r="W644" s="24"/>
    </row>
    <row r="645">
      <c r="B645" s="54"/>
      <c r="D645" s="28"/>
      <c r="E645" s="28"/>
      <c r="F645" s="29"/>
      <c r="G645" s="30"/>
      <c r="H645" s="45"/>
      <c r="I645" s="46"/>
      <c r="J645" s="29"/>
      <c r="K645" s="32"/>
      <c r="L645" s="46"/>
      <c r="M645" s="46"/>
      <c r="N645" s="29"/>
      <c r="O645" s="32"/>
      <c r="P645" s="46"/>
      <c r="Q645" s="46"/>
      <c r="R645" s="29"/>
      <c r="S645" s="32"/>
      <c r="T645" s="46"/>
      <c r="U645" s="46"/>
      <c r="V645" s="29"/>
      <c r="W645" s="24"/>
    </row>
    <row r="646">
      <c r="B646" s="54"/>
      <c r="D646" s="28"/>
      <c r="E646" s="28"/>
      <c r="F646" s="29"/>
      <c r="G646" s="30"/>
      <c r="H646" s="45"/>
      <c r="I646" s="46"/>
      <c r="J646" s="29"/>
      <c r="K646" s="32"/>
      <c r="L646" s="46"/>
      <c r="M646" s="46"/>
      <c r="N646" s="29"/>
      <c r="O646" s="32"/>
      <c r="P646" s="46"/>
      <c r="Q646" s="46"/>
      <c r="R646" s="29"/>
      <c r="S646" s="32"/>
      <c r="T646" s="46"/>
      <c r="U646" s="46"/>
      <c r="V646" s="29"/>
      <c r="W646" s="24"/>
    </row>
    <row r="647">
      <c r="B647" s="54"/>
      <c r="D647" s="28"/>
      <c r="E647" s="28"/>
      <c r="F647" s="29"/>
      <c r="G647" s="30"/>
      <c r="H647" s="45"/>
      <c r="I647" s="46"/>
      <c r="J647" s="29"/>
      <c r="K647" s="32"/>
      <c r="L647" s="46"/>
      <c r="M647" s="46"/>
      <c r="N647" s="29"/>
      <c r="O647" s="32"/>
      <c r="P647" s="46"/>
      <c r="Q647" s="46"/>
      <c r="R647" s="29"/>
      <c r="S647" s="32"/>
      <c r="T647" s="46"/>
      <c r="U647" s="46"/>
      <c r="V647" s="29"/>
      <c r="W647" s="24"/>
    </row>
    <row r="648">
      <c r="B648" s="54"/>
      <c r="D648" s="28"/>
      <c r="E648" s="28"/>
      <c r="F648" s="29"/>
      <c r="G648" s="30"/>
      <c r="H648" s="45"/>
      <c r="I648" s="46"/>
      <c r="J648" s="29"/>
      <c r="K648" s="32"/>
      <c r="L648" s="46"/>
      <c r="M648" s="46"/>
      <c r="N648" s="29"/>
      <c r="O648" s="32"/>
      <c r="P648" s="46"/>
      <c r="Q648" s="46"/>
      <c r="R648" s="29"/>
      <c r="S648" s="32"/>
      <c r="T648" s="46"/>
      <c r="U648" s="46"/>
      <c r="V648" s="29"/>
      <c r="W648" s="24"/>
    </row>
    <row r="649">
      <c r="B649" s="54"/>
      <c r="D649" s="28"/>
      <c r="E649" s="28"/>
      <c r="F649" s="29"/>
      <c r="G649" s="30"/>
      <c r="H649" s="45"/>
      <c r="I649" s="46"/>
      <c r="J649" s="29"/>
      <c r="K649" s="32"/>
      <c r="L649" s="46"/>
      <c r="M649" s="46"/>
      <c r="N649" s="29"/>
      <c r="O649" s="32"/>
      <c r="P649" s="46"/>
      <c r="Q649" s="46"/>
      <c r="R649" s="29"/>
      <c r="S649" s="32"/>
      <c r="T649" s="46"/>
      <c r="U649" s="46"/>
      <c r="V649" s="29"/>
      <c r="W649" s="24"/>
    </row>
    <row r="650">
      <c r="B650" s="54"/>
      <c r="D650" s="28"/>
      <c r="E650" s="28"/>
      <c r="F650" s="29"/>
      <c r="G650" s="30"/>
      <c r="H650" s="45"/>
      <c r="I650" s="46"/>
      <c r="J650" s="29"/>
      <c r="K650" s="32"/>
      <c r="L650" s="46"/>
      <c r="M650" s="46"/>
      <c r="N650" s="29"/>
      <c r="O650" s="32"/>
      <c r="P650" s="46"/>
      <c r="Q650" s="46"/>
      <c r="R650" s="29"/>
      <c r="S650" s="32"/>
      <c r="T650" s="46"/>
      <c r="U650" s="46"/>
      <c r="V650" s="29"/>
      <c r="W650" s="24"/>
    </row>
    <row r="651">
      <c r="B651" s="54"/>
      <c r="D651" s="28"/>
      <c r="E651" s="28"/>
      <c r="F651" s="29"/>
      <c r="G651" s="30"/>
      <c r="H651" s="45"/>
      <c r="I651" s="46"/>
      <c r="J651" s="29"/>
      <c r="K651" s="32"/>
      <c r="L651" s="46"/>
      <c r="M651" s="46"/>
      <c r="N651" s="29"/>
      <c r="O651" s="32"/>
      <c r="P651" s="46"/>
      <c r="Q651" s="46"/>
      <c r="R651" s="29"/>
      <c r="S651" s="32"/>
      <c r="T651" s="46"/>
      <c r="U651" s="46"/>
      <c r="V651" s="29"/>
      <c r="W651" s="24"/>
    </row>
    <row r="652">
      <c r="B652" s="54"/>
      <c r="D652" s="28"/>
      <c r="E652" s="28"/>
      <c r="F652" s="29"/>
      <c r="G652" s="30"/>
      <c r="H652" s="45"/>
      <c r="I652" s="46"/>
      <c r="J652" s="29"/>
      <c r="K652" s="32"/>
      <c r="L652" s="46"/>
      <c r="M652" s="46"/>
      <c r="N652" s="29"/>
      <c r="O652" s="32"/>
      <c r="P652" s="46"/>
      <c r="Q652" s="46"/>
      <c r="R652" s="29"/>
      <c r="S652" s="32"/>
      <c r="T652" s="46"/>
      <c r="U652" s="46"/>
      <c r="V652" s="29"/>
      <c r="W652" s="24"/>
    </row>
    <row r="653">
      <c r="B653" s="54"/>
      <c r="D653" s="28"/>
      <c r="E653" s="28"/>
      <c r="F653" s="29"/>
      <c r="G653" s="30"/>
      <c r="H653" s="45"/>
      <c r="I653" s="46"/>
      <c r="J653" s="29"/>
      <c r="K653" s="32"/>
      <c r="L653" s="46"/>
      <c r="M653" s="46"/>
      <c r="N653" s="29"/>
      <c r="O653" s="32"/>
      <c r="P653" s="46"/>
      <c r="Q653" s="46"/>
      <c r="R653" s="29"/>
      <c r="S653" s="32"/>
      <c r="T653" s="46"/>
      <c r="U653" s="46"/>
      <c r="V653" s="29"/>
      <c r="W653" s="24"/>
    </row>
    <row r="654">
      <c r="B654" s="54"/>
      <c r="D654" s="28"/>
      <c r="E654" s="28"/>
      <c r="F654" s="29"/>
      <c r="G654" s="30"/>
      <c r="H654" s="45"/>
      <c r="I654" s="46"/>
      <c r="J654" s="29"/>
      <c r="K654" s="32"/>
      <c r="L654" s="46"/>
      <c r="M654" s="46"/>
      <c r="N654" s="29"/>
      <c r="O654" s="32"/>
      <c r="P654" s="46"/>
      <c r="Q654" s="46"/>
      <c r="R654" s="29"/>
      <c r="S654" s="32"/>
      <c r="T654" s="46"/>
      <c r="U654" s="46"/>
      <c r="V654" s="29"/>
      <c r="W654" s="24"/>
    </row>
    <row r="655">
      <c r="B655" s="54"/>
      <c r="D655" s="28"/>
      <c r="E655" s="28"/>
      <c r="F655" s="29"/>
      <c r="G655" s="30"/>
      <c r="H655" s="45"/>
      <c r="I655" s="46"/>
      <c r="J655" s="29"/>
      <c r="K655" s="32"/>
      <c r="L655" s="46"/>
      <c r="M655" s="46"/>
      <c r="N655" s="29"/>
      <c r="O655" s="32"/>
      <c r="P655" s="46"/>
      <c r="Q655" s="46"/>
      <c r="R655" s="29"/>
      <c r="S655" s="32"/>
      <c r="T655" s="46"/>
      <c r="U655" s="46"/>
      <c r="V655" s="29"/>
      <c r="W655" s="24"/>
    </row>
    <row r="656">
      <c r="B656" s="54"/>
      <c r="D656" s="28"/>
      <c r="E656" s="28"/>
      <c r="F656" s="29"/>
      <c r="G656" s="30"/>
      <c r="H656" s="45"/>
      <c r="I656" s="46"/>
      <c r="J656" s="29"/>
      <c r="K656" s="32"/>
      <c r="L656" s="46"/>
      <c r="M656" s="46"/>
      <c r="N656" s="29"/>
      <c r="O656" s="32"/>
      <c r="P656" s="46"/>
      <c r="Q656" s="46"/>
      <c r="R656" s="29"/>
      <c r="S656" s="32"/>
      <c r="T656" s="46"/>
      <c r="U656" s="46"/>
      <c r="V656" s="29"/>
      <c r="W656" s="24"/>
    </row>
    <row r="657">
      <c r="B657" s="54"/>
      <c r="D657" s="28"/>
      <c r="E657" s="28"/>
      <c r="F657" s="29"/>
      <c r="G657" s="30"/>
      <c r="H657" s="45"/>
      <c r="I657" s="46"/>
      <c r="J657" s="29"/>
      <c r="K657" s="32"/>
      <c r="L657" s="46"/>
      <c r="M657" s="46"/>
      <c r="N657" s="29"/>
      <c r="O657" s="32"/>
      <c r="P657" s="46"/>
      <c r="Q657" s="46"/>
      <c r="R657" s="29"/>
      <c r="S657" s="32"/>
      <c r="T657" s="46"/>
      <c r="U657" s="46"/>
      <c r="V657" s="29"/>
      <c r="W657" s="24"/>
    </row>
    <row r="658">
      <c r="B658" s="54"/>
      <c r="D658" s="28"/>
      <c r="E658" s="28"/>
      <c r="F658" s="29"/>
      <c r="G658" s="30"/>
      <c r="H658" s="45"/>
      <c r="I658" s="46"/>
      <c r="J658" s="29"/>
      <c r="K658" s="32"/>
      <c r="L658" s="46"/>
      <c r="M658" s="46"/>
      <c r="N658" s="29"/>
      <c r="O658" s="32"/>
      <c r="P658" s="46"/>
      <c r="Q658" s="46"/>
      <c r="R658" s="29"/>
      <c r="S658" s="32"/>
      <c r="T658" s="46"/>
      <c r="U658" s="46"/>
      <c r="V658" s="29"/>
      <c r="W658" s="24"/>
    </row>
    <row r="659">
      <c r="B659" s="54"/>
      <c r="D659" s="28"/>
      <c r="E659" s="28"/>
      <c r="F659" s="29"/>
      <c r="G659" s="30"/>
      <c r="H659" s="45"/>
      <c r="I659" s="46"/>
      <c r="J659" s="29"/>
      <c r="K659" s="32"/>
      <c r="L659" s="46"/>
      <c r="M659" s="46"/>
      <c r="N659" s="29"/>
      <c r="O659" s="32"/>
      <c r="P659" s="46"/>
      <c r="Q659" s="46"/>
      <c r="R659" s="29"/>
      <c r="S659" s="32"/>
      <c r="T659" s="46"/>
      <c r="U659" s="46"/>
      <c r="V659" s="29"/>
      <c r="W659" s="24"/>
    </row>
    <row r="660">
      <c r="B660" s="54"/>
      <c r="D660" s="28"/>
      <c r="E660" s="28"/>
      <c r="F660" s="29"/>
      <c r="G660" s="30"/>
      <c r="H660" s="45"/>
      <c r="I660" s="46"/>
      <c r="J660" s="29"/>
      <c r="K660" s="32"/>
      <c r="L660" s="46"/>
      <c r="M660" s="46"/>
      <c r="N660" s="29"/>
      <c r="O660" s="32"/>
      <c r="P660" s="46"/>
      <c r="Q660" s="46"/>
      <c r="R660" s="29"/>
      <c r="S660" s="32"/>
      <c r="T660" s="46"/>
      <c r="U660" s="46"/>
      <c r="V660" s="29"/>
      <c r="W660" s="24"/>
    </row>
    <row r="661">
      <c r="B661" s="54"/>
      <c r="D661" s="28"/>
      <c r="E661" s="28"/>
      <c r="F661" s="29"/>
      <c r="G661" s="30"/>
      <c r="H661" s="45"/>
      <c r="I661" s="46"/>
      <c r="J661" s="29"/>
      <c r="K661" s="32"/>
      <c r="L661" s="46"/>
      <c r="M661" s="46"/>
      <c r="N661" s="29"/>
      <c r="O661" s="32"/>
      <c r="P661" s="46"/>
      <c r="Q661" s="46"/>
      <c r="R661" s="29"/>
      <c r="S661" s="32"/>
      <c r="T661" s="46"/>
      <c r="U661" s="46"/>
      <c r="V661" s="29"/>
      <c r="W661" s="24"/>
    </row>
    <row r="662">
      <c r="B662" s="54"/>
      <c r="D662" s="28"/>
      <c r="E662" s="28"/>
      <c r="F662" s="29"/>
      <c r="G662" s="30"/>
      <c r="H662" s="45"/>
      <c r="I662" s="46"/>
      <c r="J662" s="29"/>
      <c r="K662" s="32"/>
      <c r="L662" s="46"/>
      <c r="M662" s="46"/>
      <c r="N662" s="29"/>
      <c r="O662" s="32"/>
      <c r="P662" s="46"/>
      <c r="Q662" s="46"/>
      <c r="R662" s="29"/>
      <c r="S662" s="32"/>
      <c r="T662" s="46"/>
      <c r="U662" s="46"/>
      <c r="V662" s="29"/>
      <c r="W662" s="24"/>
    </row>
    <row r="663">
      <c r="B663" s="54"/>
      <c r="D663" s="28"/>
      <c r="E663" s="28"/>
      <c r="F663" s="29"/>
      <c r="G663" s="30"/>
      <c r="H663" s="45"/>
      <c r="I663" s="46"/>
      <c r="J663" s="29"/>
      <c r="K663" s="32"/>
      <c r="L663" s="46"/>
      <c r="M663" s="46"/>
      <c r="N663" s="29"/>
      <c r="O663" s="32"/>
      <c r="P663" s="46"/>
      <c r="Q663" s="46"/>
      <c r="R663" s="29"/>
      <c r="S663" s="32"/>
      <c r="T663" s="46"/>
      <c r="U663" s="46"/>
      <c r="V663" s="29"/>
      <c r="W663" s="24"/>
    </row>
    <row r="664">
      <c r="B664" s="54"/>
      <c r="D664" s="28"/>
      <c r="E664" s="28"/>
      <c r="F664" s="29"/>
      <c r="G664" s="30"/>
      <c r="H664" s="45"/>
      <c r="I664" s="46"/>
      <c r="J664" s="29"/>
      <c r="K664" s="32"/>
      <c r="L664" s="46"/>
      <c r="M664" s="46"/>
      <c r="N664" s="29"/>
      <c r="O664" s="32"/>
      <c r="P664" s="46"/>
      <c r="Q664" s="46"/>
      <c r="R664" s="29"/>
      <c r="S664" s="32"/>
      <c r="T664" s="46"/>
      <c r="U664" s="46"/>
      <c r="V664" s="29"/>
      <c r="W664" s="24"/>
    </row>
    <row r="665">
      <c r="B665" s="54"/>
      <c r="D665" s="28"/>
      <c r="E665" s="28"/>
      <c r="F665" s="29"/>
      <c r="G665" s="30"/>
      <c r="H665" s="45"/>
      <c r="I665" s="46"/>
      <c r="J665" s="29"/>
      <c r="K665" s="32"/>
      <c r="L665" s="46"/>
      <c r="M665" s="46"/>
      <c r="N665" s="29"/>
      <c r="O665" s="32"/>
      <c r="P665" s="46"/>
      <c r="Q665" s="46"/>
      <c r="R665" s="29"/>
      <c r="S665" s="32"/>
      <c r="T665" s="46"/>
      <c r="U665" s="46"/>
      <c r="V665" s="29"/>
      <c r="W665" s="24"/>
    </row>
    <row r="666">
      <c r="B666" s="54"/>
      <c r="D666" s="28"/>
      <c r="E666" s="28"/>
      <c r="F666" s="29"/>
      <c r="G666" s="30"/>
      <c r="H666" s="45"/>
      <c r="I666" s="46"/>
      <c r="J666" s="29"/>
      <c r="K666" s="32"/>
      <c r="L666" s="46"/>
      <c r="M666" s="46"/>
      <c r="N666" s="29"/>
      <c r="O666" s="32"/>
      <c r="P666" s="46"/>
      <c r="Q666" s="46"/>
      <c r="R666" s="29"/>
      <c r="S666" s="32"/>
      <c r="T666" s="46"/>
      <c r="U666" s="46"/>
      <c r="V666" s="29"/>
      <c r="W666" s="24"/>
    </row>
    <row r="667">
      <c r="B667" s="54"/>
      <c r="D667" s="28"/>
      <c r="E667" s="28"/>
      <c r="F667" s="29"/>
      <c r="G667" s="30"/>
      <c r="H667" s="45"/>
      <c r="I667" s="46"/>
      <c r="J667" s="29"/>
      <c r="K667" s="32"/>
      <c r="L667" s="46"/>
      <c r="M667" s="46"/>
      <c r="N667" s="29"/>
      <c r="O667" s="32"/>
      <c r="P667" s="46"/>
      <c r="Q667" s="46"/>
      <c r="R667" s="29"/>
      <c r="S667" s="32"/>
      <c r="T667" s="46"/>
      <c r="U667" s="46"/>
      <c r="V667" s="29"/>
      <c r="W667" s="24"/>
    </row>
    <row r="668">
      <c r="B668" s="54"/>
      <c r="D668" s="28"/>
      <c r="E668" s="28"/>
      <c r="F668" s="29"/>
      <c r="G668" s="30"/>
      <c r="H668" s="45"/>
      <c r="I668" s="46"/>
      <c r="J668" s="29"/>
      <c r="K668" s="32"/>
      <c r="L668" s="46"/>
      <c r="M668" s="46"/>
      <c r="N668" s="29"/>
      <c r="O668" s="32"/>
      <c r="P668" s="46"/>
      <c r="Q668" s="46"/>
      <c r="R668" s="29"/>
      <c r="S668" s="32"/>
      <c r="T668" s="46"/>
      <c r="U668" s="46"/>
      <c r="V668" s="29"/>
      <c r="W668" s="24"/>
    </row>
    <row r="669">
      <c r="B669" s="54"/>
      <c r="D669" s="28"/>
      <c r="E669" s="28"/>
      <c r="F669" s="29"/>
      <c r="G669" s="30"/>
      <c r="H669" s="45"/>
      <c r="I669" s="46"/>
      <c r="J669" s="29"/>
      <c r="K669" s="32"/>
      <c r="L669" s="46"/>
      <c r="M669" s="46"/>
      <c r="N669" s="29"/>
      <c r="O669" s="32"/>
      <c r="P669" s="46"/>
      <c r="Q669" s="46"/>
      <c r="R669" s="29"/>
      <c r="S669" s="32"/>
      <c r="T669" s="46"/>
      <c r="U669" s="46"/>
      <c r="V669" s="29"/>
      <c r="W669" s="24"/>
    </row>
    <row r="670">
      <c r="B670" s="54"/>
      <c r="D670" s="28"/>
      <c r="E670" s="28"/>
      <c r="F670" s="29"/>
      <c r="G670" s="30"/>
      <c r="H670" s="45"/>
      <c r="I670" s="46"/>
      <c r="J670" s="29"/>
      <c r="K670" s="32"/>
      <c r="L670" s="46"/>
      <c r="M670" s="46"/>
      <c r="N670" s="29"/>
      <c r="O670" s="32"/>
      <c r="P670" s="46"/>
      <c r="Q670" s="46"/>
      <c r="R670" s="29"/>
      <c r="S670" s="32"/>
      <c r="T670" s="46"/>
      <c r="U670" s="46"/>
      <c r="V670" s="29"/>
      <c r="W670" s="24"/>
    </row>
    <row r="671">
      <c r="B671" s="54"/>
      <c r="D671" s="28"/>
      <c r="E671" s="28"/>
      <c r="F671" s="29"/>
      <c r="G671" s="30"/>
      <c r="H671" s="45"/>
      <c r="I671" s="46"/>
      <c r="J671" s="29"/>
      <c r="K671" s="32"/>
      <c r="L671" s="46"/>
      <c r="M671" s="46"/>
      <c r="N671" s="29"/>
      <c r="O671" s="32"/>
      <c r="P671" s="46"/>
      <c r="Q671" s="46"/>
      <c r="R671" s="29"/>
      <c r="S671" s="32"/>
      <c r="T671" s="46"/>
      <c r="U671" s="46"/>
      <c r="V671" s="29"/>
      <c r="W671" s="24"/>
    </row>
    <row r="672">
      <c r="B672" s="54"/>
      <c r="D672" s="28"/>
      <c r="E672" s="28"/>
      <c r="F672" s="29"/>
      <c r="G672" s="30"/>
      <c r="H672" s="45"/>
      <c r="I672" s="46"/>
      <c r="J672" s="29"/>
      <c r="K672" s="32"/>
      <c r="L672" s="46"/>
      <c r="M672" s="46"/>
      <c r="N672" s="29"/>
      <c r="O672" s="32"/>
      <c r="P672" s="46"/>
      <c r="Q672" s="46"/>
      <c r="R672" s="29"/>
      <c r="S672" s="32"/>
      <c r="T672" s="46"/>
      <c r="U672" s="46"/>
      <c r="V672" s="29"/>
      <c r="W672" s="24"/>
    </row>
    <row r="673">
      <c r="B673" s="54"/>
      <c r="D673" s="28"/>
      <c r="E673" s="28"/>
      <c r="F673" s="29"/>
      <c r="G673" s="30"/>
      <c r="H673" s="45"/>
      <c r="I673" s="46"/>
      <c r="J673" s="29"/>
      <c r="K673" s="32"/>
      <c r="L673" s="46"/>
      <c r="M673" s="46"/>
      <c r="N673" s="29"/>
      <c r="O673" s="32"/>
      <c r="P673" s="46"/>
      <c r="Q673" s="46"/>
      <c r="R673" s="29"/>
      <c r="S673" s="32"/>
      <c r="T673" s="46"/>
      <c r="U673" s="46"/>
      <c r="V673" s="29"/>
      <c r="W673" s="24"/>
    </row>
    <row r="674">
      <c r="B674" s="54"/>
      <c r="D674" s="28"/>
      <c r="E674" s="28"/>
      <c r="F674" s="29"/>
      <c r="G674" s="30"/>
      <c r="H674" s="45"/>
      <c r="I674" s="46"/>
      <c r="J674" s="29"/>
      <c r="K674" s="32"/>
      <c r="L674" s="46"/>
      <c r="M674" s="46"/>
      <c r="N674" s="29"/>
      <c r="O674" s="32"/>
      <c r="P674" s="46"/>
      <c r="Q674" s="46"/>
      <c r="R674" s="29"/>
      <c r="S674" s="32"/>
      <c r="T674" s="46"/>
      <c r="U674" s="46"/>
      <c r="V674" s="29"/>
      <c r="W674" s="24"/>
    </row>
    <row r="675">
      <c r="B675" s="54"/>
      <c r="D675" s="28"/>
      <c r="E675" s="28"/>
      <c r="F675" s="29"/>
      <c r="G675" s="30"/>
      <c r="H675" s="45"/>
      <c r="I675" s="46"/>
      <c r="J675" s="29"/>
      <c r="K675" s="32"/>
      <c r="L675" s="46"/>
      <c r="M675" s="46"/>
      <c r="N675" s="29"/>
      <c r="O675" s="32"/>
      <c r="P675" s="46"/>
      <c r="Q675" s="46"/>
      <c r="R675" s="29"/>
      <c r="S675" s="32"/>
      <c r="T675" s="46"/>
      <c r="U675" s="46"/>
      <c r="V675" s="29"/>
      <c r="W675" s="24"/>
    </row>
    <row r="676">
      <c r="B676" s="54"/>
      <c r="D676" s="28"/>
      <c r="E676" s="28"/>
      <c r="F676" s="29"/>
      <c r="G676" s="30"/>
      <c r="H676" s="45"/>
      <c r="I676" s="46"/>
      <c r="J676" s="29"/>
      <c r="K676" s="32"/>
      <c r="L676" s="46"/>
      <c r="M676" s="46"/>
      <c r="N676" s="29"/>
      <c r="O676" s="32"/>
      <c r="P676" s="46"/>
      <c r="Q676" s="46"/>
      <c r="R676" s="29"/>
      <c r="S676" s="32"/>
      <c r="T676" s="46"/>
      <c r="U676" s="46"/>
      <c r="V676" s="29"/>
      <c r="W676" s="24"/>
    </row>
    <row r="677">
      <c r="B677" s="54"/>
      <c r="D677" s="28"/>
      <c r="E677" s="28"/>
      <c r="F677" s="29"/>
      <c r="G677" s="30"/>
      <c r="H677" s="45"/>
      <c r="I677" s="46"/>
      <c r="J677" s="29"/>
      <c r="K677" s="32"/>
      <c r="L677" s="46"/>
      <c r="M677" s="46"/>
      <c r="N677" s="29"/>
      <c r="O677" s="32"/>
      <c r="P677" s="46"/>
      <c r="Q677" s="46"/>
      <c r="R677" s="29"/>
      <c r="S677" s="32"/>
      <c r="T677" s="46"/>
      <c r="U677" s="46"/>
      <c r="V677" s="29"/>
      <c r="W677" s="24"/>
    </row>
    <row r="678">
      <c r="B678" s="54"/>
      <c r="D678" s="28"/>
      <c r="E678" s="28"/>
      <c r="F678" s="29"/>
      <c r="G678" s="30"/>
      <c r="H678" s="45"/>
      <c r="I678" s="46"/>
      <c r="J678" s="29"/>
      <c r="K678" s="32"/>
      <c r="L678" s="46"/>
      <c r="M678" s="46"/>
      <c r="N678" s="29"/>
      <c r="O678" s="32"/>
      <c r="P678" s="46"/>
      <c r="Q678" s="46"/>
      <c r="R678" s="29"/>
      <c r="S678" s="32"/>
      <c r="T678" s="46"/>
      <c r="U678" s="46"/>
      <c r="V678" s="29"/>
      <c r="W678" s="24"/>
    </row>
    <row r="679">
      <c r="B679" s="54"/>
      <c r="D679" s="28"/>
      <c r="E679" s="28"/>
      <c r="F679" s="29"/>
      <c r="G679" s="30"/>
      <c r="H679" s="45"/>
      <c r="I679" s="46"/>
      <c r="J679" s="29"/>
      <c r="K679" s="32"/>
      <c r="L679" s="46"/>
      <c r="M679" s="46"/>
      <c r="N679" s="29"/>
      <c r="O679" s="32"/>
      <c r="P679" s="46"/>
      <c r="Q679" s="46"/>
      <c r="R679" s="29"/>
      <c r="S679" s="32"/>
      <c r="T679" s="46"/>
      <c r="U679" s="46"/>
      <c r="V679" s="29"/>
      <c r="W679" s="24"/>
    </row>
    <row r="680">
      <c r="B680" s="54"/>
      <c r="D680" s="28"/>
      <c r="E680" s="28"/>
      <c r="F680" s="29"/>
      <c r="G680" s="30"/>
      <c r="H680" s="45"/>
      <c r="I680" s="46"/>
      <c r="J680" s="29"/>
      <c r="K680" s="32"/>
      <c r="L680" s="46"/>
      <c r="M680" s="46"/>
      <c r="N680" s="29"/>
      <c r="O680" s="32"/>
      <c r="P680" s="46"/>
      <c r="Q680" s="46"/>
      <c r="R680" s="29"/>
      <c r="S680" s="32"/>
      <c r="T680" s="46"/>
      <c r="U680" s="46"/>
      <c r="V680" s="29"/>
      <c r="W680" s="24"/>
    </row>
    <row r="681">
      <c r="B681" s="54"/>
      <c r="D681" s="28"/>
      <c r="E681" s="28"/>
      <c r="F681" s="29"/>
      <c r="G681" s="30"/>
      <c r="H681" s="45"/>
      <c r="I681" s="46"/>
      <c r="J681" s="29"/>
      <c r="K681" s="32"/>
      <c r="L681" s="46"/>
      <c r="M681" s="46"/>
      <c r="N681" s="29"/>
      <c r="O681" s="32"/>
      <c r="P681" s="46"/>
      <c r="Q681" s="46"/>
      <c r="R681" s="29"/>
      <c r="S681" s="32"/>
      <c r="T681" s="46"/>
      <c r="U681" s="46"/>
      <c r="V681" s="29"/>
      <c r="W681" s="24"/>
    </row>
    <row r="682">
      <c r="B682" s="54"/>
      <c r="D682" s="28"/>
      <c r="E682" s="28"/>
      <c r="F682" s="29"/>
      <c r="G682" s="30"/>
      <c r="H682" s="45"/>
      <c r="I682" s="46"/>
      <c r="J682" s="29"/>
      <c r="K682" s="32"/>
      <c r="L682" s="46"/>
      <c r="M682" s="46"/>
      <c r="N682" s="29"/>
      <c r="O682" s="32"/>
      <c r="P682" s="46"/>
      <c r="Q682" s="46"/>
      <c r="R682" s="29"/>
      <c r="S682" s="32"/>
      <c r="T682" s="46"/>
      <c r="U682" s="46"/>
      <c r="V682" s="29"/>
      <c r="W682" s="24"/>
    </row>
    <row r="683">
      <c r="B683" s="54"/>
      <c r="D683" s="28"/>
      <c r="E683" s="28"/>
      <c r="F683" s="29"/>
      <c r="G683" s="30"/>
      <c r="H683" s="45"/>
      <c r="I683" s="46"/>
      <c r="J683" s="29"/>
      <c r="K683" s="32"/>
      <c r="L683" s="46"/>
      <c r="M683" s="46"/>
      <c r="N683" s="29"/>
      <c r="O683" s="32"/>
      <c r="P683" s="46"/>
      <c r="Q683" s="46"/>
      <c r="R683" s="29"/>
      <c r="S683" s="32"/>
      <c r="T683" s="46"/>
      <c r="U683" s="46"/>
      <c r="V683" s="29"/>
      <c r="W683" s="24"/>
    </row>
    <row r="684">
      <c r="B684" s="54"/>
      <c r="D684" s="28"/>
      <c r="E684" s="28"/>
      <c r="F684" s="29"/>
      <c r="G684" s="30"/>
      <c r="H684" s="45"/>
      <c r="I684" s="46"/>
      <c r="J684" s="29"/>
      <c r="K684" s="32"/>
      <c r="L684" s="46"/>
      <c r="M684" s="46"/>
      <c r="N684" s="29"/>
      <c r="O684" s="32"/>
      <c r="P684" s="46"/>
      <c r="Q684" s="46"/>
      <c r="R684" s="29"/>
      <c r="S684" s="32"/>
      <c r="T684" s="46"/>
      <c r="U684" s="46"/>
      <c r="V684" s="29"/>
      <c r="W684" s="24"/>
    </row>
    <row r="685">
      <c r="B685" s="54"/>
      <c r="D685" s="28"/>
      <c r="E685" s="28"/>
      <c r="F685" s="29"/>
      <c r="G685" s="30"/>
      <c r="H685" s="45"/>
      <c r="I685" s="46"/>
      <c r="J685" s="29"/>
      <c r="K685" s="32"/>
      <c r="L685" s="46"/>
      <c r="M685" s="46"/>
      <c r="N685" s="29"/>
      <c r="O685" s="32"/>
      <c r="P685" s="46"/>
      <c r="Q685" s="46"/>
      <c r="R685" s="29"/>
      <c r="S685" s="32"/>
      <c r="T685" s="46"/>
      <c r="U685" s="46"/>
      <c r="V685" s="29"/>
      <c r="W685" s="24"/>
    </row>
    <row r="686">
      <c r="B686" s="54"/>
      <c r="D686" s="28"/>
      <c r="E686" s="28"/>
      <c r="F686" s="29"/>
      <c r="G686" s="30"/>
      <c r="H686" s="45"/>
      <c r="I686" s="46"/>
      <c r="J686" s="29"/>
      <c r="K686" s="32"/>
      <c r="L686" s="46"/>
      <c r="M686" s="46"/>
      <c r="N686" s="29"/>
      <c r="O686" s="32"/>
      <c r="P686" s="46"/>
      <c r="Q686" s="46"/>
      <c r="R686" s="29"/>
      <c r="S686" s="32"/>
      <c r="T686" s="46"/>
      <c r="U686" s="46"/>
      <c r="V686" s="29"/>
      <c r="W686" s="24"/>
    </row>
    <row r="687">
      <c r="B687" s="54"/>
      <c r="D687" s="28"/>
      <c r="E687" s="28"/>
      <c r="F687" s="29"/>
      <c r="G687" s="30"/>
      <c r="H687" s="45"/>
      <c r="I687" s="46"/>
      <c r="J687" s="29"/>
      <c r="K687" s="32"/>
      <c r="L687" s="46"/>
      <c r="M687" s="46"/>
      <c r="N687" s="29"/>
      <c r="O687" s="32"/>
      <c r="P687" s="46"/>
      <c r="Q687" s="46"/>
      <c r="R687" s="29"/>
      <c r="S687" s="32"/>
      <c r="T687" s="46"/>
      <c r="U687" s="46"/>
      <c r="V687" s="29"/>
      <c r="W687" s="24"/>
    </row>
    <row r="688">
      <c r="B688" s="54"/>
      <c r="D688" s="28"/>
      <c r="E688" s="28"/>
      <c r="F688" s="29"/>
      <c r="G688" s="30"/>
      <c r="H688" s="45"/>
      <c r="I688" s="46"/>
      <c r="J688" s="29"/>
      <c r="K688" s="32"/>
      <c r="L688" s="46"/>
      <c r="M688" s="46"/>
      <c r="N688" s="29"/>
      <c r="O688" s="32"/>
      <c r="P688" s="46"/>
      <c r="Q688" s="46"/>
      <c r="R688" s="29"/>
      <c r="S688" s="32"/>
      <c r="T688" s="46"/>
      <c r="U688" s="46"/>
      <c r="V688" s="29"/>
      <c r="W688" s="24"/>
    </row>
    <row r="689">
      <c r="B689" s="54"/>
      <c r="D689" s="28"/>
      <c r="E689" s="28"/>
      <c r="F689" s="29"/>
      <c r="G689" s="30"/>
      <c r="H689" s="45"/>
      <c r="I689" s="46"/>
      <c r="J689" s="29"/>
      <c r="K689" s="32"/>
      <c r="L689" s="46"/>
      <c r="M689" s="46"/>
      <c r="N689" s="29"/>
      <c r="O689" s="32"/>
      <c r="P689" s="46"/>
      <c r="Q689" s="46"/>
      <c r="R689" s="29"/>
      <c r="S689" s="32"/>
      <c r="T689" s="46"/>
      <c r="U689" s="46"/>
      <c r="V689" s="29"/>
      <c r="W689" s="24"/>
    </row>
    <row r="690">
      <c r="B690" s="54"/>
      <c r="D690" s="28"/>
      <c r="E690" s="28"/>
      <c r="F690" s="29"/>
      <c r="G690" s="30"/>
      <c r="H690" s="45"/>
      <c r="I690" s="46"/>
      <c r="J690" s="29"/>
      <c r="K690" s="32"/>
      <c r="L690" s="46"/>
      <c r="M690" s="46"/>
      <c r="N690" s="29"/>
      <c r="O690" s="32"/>
      <c r="P690" s="46"/>
      <c r="Q690" s="46"/>
      <c r="R690" s="29"/>
      <c r="S690" s="32"/>
      <c r="T690" s="46"/>
      <c r="U690" s="46"/>
      <c r="V690" s="29"/>
      <c r="W690" s="24"/>
    </row>
    <row r="691">
      <c r="B691" s="54"/>
      <c r="D691" s="28"/>
      <c r="E691" s="28"/>
      <c r="F691" s="29"/>
      <c r="G691" s="30"/>
      <c r="H691" s="45"/>
      <c r="I691" s="46"/>
      <c r="J691" s="29"/>
      <c r="K691" s="32"/>
      <c r="L691" s="46"/>
      <c r="M691" s="46"/>
      <c r="N691" s="29"/>
      <c r="O691" s="32"/>
      <c r="P691" s="46"/>
      <c r="Q691" s="46"/>
      <c r="R691" s="29"/>
      <c r="S691" s="32"/>
      <c r="T691" s="46"/>
      <c r="U691" s="46"/>
      <c r="V691" s="29"/>
      <c r="W691" s="24"/>
    </row>
    <row r="692">
      <c r="B692" s="54"/>
      <c r="D692" s="28"/>
      <c r="E692" s="28"/>
      <c r="F692" s="29"/>
      <c r="G692" s="30"/>
      <c r="H692" s="45"/>
      <c r="I692" s="46"/>
      <c r="J692" s="29"/>
      <c r="K692" s="32"/>
      <c r="L692" s="46"/>
      <c r="M692" s="46"/>
      <c r="N692" s="29"/>
      <c r="O692" s="32"/>
      <c r="P692" s="46"/>
      <c r="Q692" s="46"/>
      <c r="R692" s="29"/>
      <c r="S692" s="32"/>
      <c r="T692" s="46"/>
      <c r="U692" s="46"/>
      <c r="V692" s="29"/>
      <c r="W692" s="24"/>
    </row>
    <row r="693">
      <c r="B693" s="54"/>
      <c r="D693" s="28"/>
      <c r="E693" s="28"/>
      <c r="F693" s="29"/>
      <c r="G693" s="30"/>
      <c r="H693" s="45"/>
      <c r="I693" s="46"/>
      <c r="J693" s="29"/>
      <c r="K693" s="32"/>
      <c r="L693" s="46"/>
      <c r="M693" s="46"/>
      <c r="N693" s="29"/>
      <c r="O693" s="32"/>
      <c r="P693" s="46"/>
      <c r="Q693" s="46"/>
      <c r="R693" s="29"/>
      <c r="S693" s="32"/>
      <c r="T693" s="46"/>
      <c r="U693" s="46"/>
      <c r="V693" s="29"/>
      <c r="W693" s="24"/>
    </row>
    <row r="694">
      <c r="B694" s="54"/>
      <c r="D694" s="28"/>
      <c r="E694" s="28"/>
      <c r="F694" s="29"/>
      <c r="G694" s="30"/>
      <c r="H694" s="45"/>
      <c r="I694" s="46"/>
      <c r="J694" s="29"/>
      <c r="K694" s="32"/>
      <c r="L694" s="46"/>
      <c r="M694" s="46"/>
      <c r="N694" s="29"/>
      <c r="O694" s="32"/>
      <c r="P694" s="46"/>
      <c r="Q694" s="46"/>
      <c r="R694" s="29"/>
      <c r="S694" s="32"/>
      <c r="T694" s="46"/>
      <c r="U694" s="46"/>
      <c r="V694" s="29"/>
      <c r="W694" s="24"/>
    </row>
    <row r="695">
      <c r="B695" s="54"/>
      <c r="D695" s="28"/>
      <c r="E695" s="28"/>
      <c r="F695" s="29"/>
      <c r="G695" s="30"/>
      <c r="H695" s="45"/>
      <c r="I695" s="46"/>
      <c r="J695" s="29"/>
      <c r="K695" s="32"/>
      <c r="L695" s="46"/>
      <c r="M695" s="46"/>
      <c r="N695" s="29"/>
      <c r="O695" s="32"/>
      <c r="P695" s="46"/>
      <c r="Q695" s="46"/>
      <c r="R695" s="29"/>
      <c r="S695" s="32"/>
      <c r="T695" s="46"/>
      <c r="U695" s="46"/>
      <c r="V695" s="29"/>
      <c r="W695" s="24"/>
    </row>
    <row r="696">
      <c r="B696" s="54"/>
      <c r="D696" s="28"/>
      <c r="E696" s="28"/>
      <c r="F696" s="29"/>
      <c r="G696" s="30"/>
      <c r="H696" s="45"/>
      <c r="I696" s="46"/>
      <c r="J696" s="29"/>
      <c r="K696" s="32"/>
      <c r="L696" s="46"/>
      <c r="M696" s="46"/>
      <c r="N696" s="29"/>
      <c r="O696" s="32"/>
      <c r="P696" s="46"/>
      <c r="Q696" s="46"/>
      <c r="R696" s="29"/>
      <c r="S696" s="32"/>
      <c r="T696" s="46"/>
      <c r="U696" s="46"/>
      <c r="V696" s="29"/>
      <c r="W696" s="24"/>
    </row>
    <row r="697">
      <c r="B697" s="54"/>
      <c r="D697" s="28"/>
      <c r="E697" s="28"/>
      <c r="F697" s="29"/>
      <c r="G697" s="30"/>
      <c r="H697" s="45"/>
      <c r="I697" s="46"/>
      <c r="J697" s="29"/>
      <c r="K697" s="32"/>
      <c r="L697" s="46"/>
      <c r="M697" s="46"/>
      <c r="N697" s="29"/>
      <c r="O697" s="32"/>
      <c r="P697" s="46"/>
      <c r="Q697" s="46"/>
      <c r="R697" s="29"/>
      <c r="S697" s="32"/>
      <c r="T697" s="46"/>
      <c r="U697" s="46"/>
      <c r="V697" s="29"/>
      <c r="W697" s="24"/>
    </row>
    <row r="698">
      <c r="B698" s="54"/>
      <c r="D698" s="28"/>
      <c r="E698" s="28"/>
      <c r="F698" s="29"/>
      <c r="G698" s="30"/>
      <c r="H698" s="45"/>
      <c r="I698" s="46"/>
      <c r="J698" s="29"/>
      <c r="K698" s="32"/>
      <c r="L698" s="46"/>
      <c r="M698" s="46"/>
      <c r="N698" s="29"/>
      <c r="O698" s="32"/>
      <c r="P698" s="46"/>
      <c r="Q698" s="46"/>
      <c r="R698" s="29"/>
      <c r="S698" s="32"/>
      <c r="T698" s="46"/>
      <c r="U698" s="46"/>
      <c r="V698" s="29"/>
      <c r="W698" s="24"/>
    </row>
    <row r="699">
      <c r="B699" s="54"/>
      <c r="D699" s="28"/>
      <c r="E699" s="28"/>
      <c r="F699" s="29"/>
      <c r="G699" s="30"/>
      <c r="H699" s="45"/>
      <c r="I699" s="46"/>
      <c r="J699" s="29"/>
      <c r="K699" s="32"/>
      <c r="L699" s="46"/>
      <c r="M699" s="46"/>
      <c r="N699" s="29"/>
      <c r="O699" s="32"/>
      <c r="P699" s="46"/>
      <c r="Q699" s="46"/>
      <c r="R699" s="29"/>
      <c r="S699" s="32"/>
      <c r="T699" s="46"/>
      <c r="U699" s="46"/>
      <c r="V699" s="29"/>
      <c r="W699" s="24"/>
    </row>
    <row r="700">
      <c r="B700" s="54"/>
      <c r="D700" s="28"/>
      <c r="E700" s="28"/>
      <c r="F700" s="29"/>
      <c r="G700" s="30"/>
      <c r="H700" s="45"/>
      <c r="I700" s="46"/>
      <c r="J700" s="29"/>
      <c r="K700" s="32"/>
      <c r="L700" s="46"/>
      <c r="M700" s="46"/>
      <c r="N700" s="29"/>
      <c r="O700" s="32"/>
      <c r="P700" s="46"/>
      <c r="Q700" s="46"/>
      <c r="R700" s="29"/>
      <c r="S700" s="32"/>
      <c r="T700" s="46"/>
      <c r="U700" s="46"/>
      <c r="V700" s="29"/>
      <c r="W700" s="24"/>
    </row>
    <row r="701">
      <c r="B701" s="54"/>
      <c r="D701" s="28"/>
      <c r="E701" s="28"/>
      <c r="F701" s="29"/>
      <c r="G701" s="30"/>
      <c r="H701" s="45"/>
      <c r="I701" s="46"/>
      <c r="J701" s="29"/>
      <c r="K701" s="32"/>
      <c r="L701" s="46"/>
      <c r="M701" s="46"/>
      <c r="N701" s="29"/>
      <c r="O701" s="32"/>
      <c r="P701" s="46"/>
      <c r="Q701" s="46"/>
      <c r="R701" s="29"/>
      <c r="S701" s="32"/>
      <c r="T701" s="46"/>
      <c r="U701" s="46"/>
      <c r="V701" s="29"/>
      <c r="W701" s="24"/>
    </row>
    <row r="702">
      <c r="B702" s="54"/>
      <c r="D702" s="28"/>
      <c r="E702" s="28"/>
      <c r="F702" s="29"/>
      <c r="G702" s="30"/>
      <c r="H702" s="45"/>
      <c r="I702" s="46"/>
      <c r="J702" s="29"/>
      <c r="K702" s="32"/>
      <c r="L702" s="46"/>
      <c r="M702" s="46"/>
      <c r="N702" s="29"/>
      <c r="O702" s="32"/>
      <c r="P702" s="46"/>
      <c r="Q702" s="46"/>
      <c r="R702" s="29"/>
      <c r="S702" s="32"/>
      <c r="T702" s="46"/>
      <c r="U702" s="46"/>
      <c r="V702" s="29"/>
      <c r="W702" s="24"/>
    </row>
    <row r="703">
      <c r="B703" s="54"/>
      <c r="D703" s="28"/>
      <c r="E703" s="28"/>
      <c r="F703" s="29"/>
      <c r="G703" s="30"/>
      <c r="H703" s="45"/>
      <c r="I703" s="46"/>
      <c r="J703" s="29"/>
      <c r="K703" s="32"/>
      <c r="L703" s="46"/>
      <c r="M703" s="46"/>
      <c r="N703" s="29"/>
      <c r="O703" s="32"/>
      <c r="P703" s="46"/>
      <c r="Q703" s="46"/>
      <c r="R703" s="29"/>
      <c r="S703" s="32"/>
      <c r="T703" s="46"/>
      <c r="U703" s="46"/>
      <c r="V703" s="29"/>
      <c r="W703" s="24"/>
    </row>
    <row r="704">
      <c r="B704" s="54"/>
      <c r="D704" s="28"/>
      <c r="E704" s="28"/>
      <c r="F704" s="29"/>
      <c r="G704" s="30"/>
      <c r="H704" s="45"/>
      <c r="I704" s="46"/>
      <c r="J704" s="29"/>
      <c r="K704" s="32"/>
      <c r="L704" s="46"/>
      <c r="M704" s="46"/>
      <c r="N704" s="29"/>
      <c r="O704" s="32"/>
      <c r="P704" s="46"/>
      <c r="Q704" s="46"/>
      <c r="R704" s="29"/>
      <c r="S704" s="32"/>
      <c r="T704" s="46"/>
      <c r="U704" s="46"/>
      <c r="V704" s="29"/>
      <c r="W704" s="24"/>
    </row>
    <row r="705">
      <c r="B705" s="54"/>
      <c r="D705" s="28"/>
      <c r="E705" s="28"/>
      <c r="F705" s="29"/>
      <c r="G705" s="30"/>
      <c r="H705" s="45"/>
      <c r="I705" s="46"/>
      <c r="J705" s="29"/>
      <c r="K705" s="32"/>
      <c r="L705" s="46"/>
      <c r="M705" s="46"/>
      <c r="N705" s="29"/>
      <c r="O705" s="32"/>
      <c r="P705" s="46"/>
      <c r="Q705" s="46"/>
      <c r="R705" s="29"/>
      <c r="S705" s="32"/>
      <c r="T705" s="46"/>
      <c r="U705" s="46"/>
      <c r="V705" s="29"/>
      <c r="W705" s="24"/>
    </row>
    <row r="706">
      <c r="B706" s="54"/>
      <c r="D706" s="28"/>
      <c r="E706" s="28"/>
      <c r="F706" s="29"/>
      <c r="G706" s="30"/>
      <c r="H706" s="45"/>
      <c r="I706" s="46"/>
      <c r="J706" s="29"/>
      <c r="K706" s="32"/>
      <c r="L706" s="46"/>
      <c r="M706" s="46"/>
      <c r="N706" s="29"/>
      <c r="O706" s="32"/>
      <c r="P706" s="46"/>
      <c r="Q706" s="46"/>
      <c r="R706" s="29"/>
      <c r="S706" s="32"/>
      <c r="T706" s="46"/>
      <c r="U706" s="46"/>
      <c r="V706" s="29"/>
      <c r="W706" s="24"/>
    </row>
    <row r="707">
      <c r="B707" s="54"/>
      <c r="D707" s="28"/>
      <c r="E707" s="28"/>
      <c r="F707" s="29"/>
      <c r="G707" s="30"/>
      <c r="H707" s="45"/>
      <c r="I707" s="46"/>
      <c r="J707" s="29"/>
      <c r="K707" s="32"/>
      <c r="L707" s="46"/>
      <c r="M707" s="46"/>
      <c r="N707" s="29"/>
      <c r="O707" s="32"/>
      <c r="P707" s="46"/>
      <c r="Q707" s="46"/>
      <c r="R707" s="29"/>
      <c r="S707" s="32"/>
      <c r="T707" s="46"/>
      <c r="U707" s="46"/>
      <c r="V707" s="29"/>
      <c r="W707" s="24"/>
    </row>
    <row r="708">
      <c r="B708" s="54"/>
      <c r="D708" s="28"/>
      <c r="E708" s="28"/>
      <c r="F708" s="29"/>
      <c r="G708" s="30"/>
      <c r="H708" s="45"/>
      <c r="I708" s="46"/>
      <c r="J708" s="29"/>
      <c r="K708" s="32"/>
      <c r="L708" s="46"/>
      <c r="M708" s="46"/>
      <c r="N708" s="29"/>
      <c r="O708" s="32"/>
      <c r="P708" s="46"/>
      <c r="Q708" s="46"/>
      <c r="R708" s="29"/>
      <c r="S708" s="32"/>
      <c r="T708" s="46"/>
      <c r="U708" s="46"/>
      <c r="V708" s="29"/>
      <c r="W708" s="24"/>
    </row>
    <row r="709">
      <c r="B709" s="54"/>
      <c r="D709" s="28"/>
      <c r="E709" s="28"/>
      <c r="F709" s="29"/>
      <c r="G709" s="30"/>
      <c r="H709" s="45"/>
      <c r="I709" s="46"/>
      <c r="J709" s="29"/>
      <c r="K709" s="32"/>
      <c r="L709" s="46"/>
      <c r="M709" s="46"/>
      <c r="N709" s="29"/>
      <c r="O709" s="32"/>
      <c r="P709" s="46"/>
      <c r="Q709" s="46"/>
      <c r="R709" s="29"/>
      <c r="S709" s="32"/>
      <c r="T709" s="46"/>
      <c r="U709" s="46"/>
      <c r="V709" s="29"/>
      <c r="W709" s="24"/>
    </row>
    <row r="710">
      <c r="B710" s="54"/>
      <c r="D710" s="28"/>
      <c r="E710" s="28"/>
      <c r="F710" s="29"/>
      <c r="G710" s="30"/>
      <c r="H710" s="45"/>
      <c r="I710" s="46"/>
      <c r="J710" s="29"/>
      <c r="K710" s="32"/>
      <c r="L710" s="46"/>
      <c r="M710" s="46"/>
      <c r="N710" s="29"/>
      <c r="O710" s="32"/>
      <c r="P710" s="46"/>
      <c r="Q710" s="46"/>
      <c r="R710" s="29"/>
      <c r="S710" s="32"/>
      <c r="T710" s="46"/>
      <c r="U710" s="46"/>
      <c r="V710" s="29"/>
      <c r="W710" s="24"/>
    </row>
    <row r="711">
      <c r="B711" s="54"/>
      <c r="D711" s="28"/>
      <c r="E711" s="28"/>
      <c r="F711" s="29"/>
      <c r="G711" s="30"/>
      <c r="H711" s="45"/>
      <c r="I711" s="46"/>
      <c r="J711" s="29"/>
      <c r="K711" s="32"/>
      <c r="L711" s="46"/>
      <c r="M711" s="46"/>
      <c r="N711" s="29"/>
      <c r="O711" s="32"/>
      <c r="P711" s="46"/>
      <c r="Q711" s="46"/>
      <c r="R711" s="29"/>
      <c r="S711" s="32"/>
      <c r="T711" s="46"/>
      <c r="U711" s="46"/>
      <c r="V711" s="29"/>
      <c r="W711" s="24"/>
    </row>
    <row r="712">
      <c r="B712" s="54"/>
      <c r="D712" s="28"/>
      <c r="E712" s="28"/>
      <c r="F712" s="29"/>
      <c r="G712" s="30"/>
      <c r="H712" s="45"/>
      <c r="I712" s="46"/>
      <c r="J712" s="29"/>
      <c r="K712" s="32"/>
      <c r="L712" s="46"/>
      <c r="M712" s="46"/>
      <c r="N712" s="29"/>
      <c r="O712" s="32"/>
      <c r="P712" s="46"/>
      <c r="Q712" s="46"/>
      <c r="R712" s="29"/>
      <c r="S712" s="32"/>
      <c r="T712" s="46"/>
      <c r="U712" s="46"/>
      <c r="V712" s="29"/>
      <c r="W712" s="24"/>
    </row>
    <row r="713">
      <c r="B713" s="54"/>
      <c r="D713" s="28"/>
      <c r="E713" s="28"/>
      <c r="F713" s="29"/>
      <c r="G713" s="30"/>
      <c r="H713" s="45"/>
      <c r="I713" s="46"/>
      <c r="J713" s="29"/>
      <c r="K713" s="32"/>
      <c r="L713" s="46"/>
      <c r="M713" s="46"/>
      <c r="N713" s="29"/>
      <c r="O713" s="32"/>
      <c r="P713" s="46"/>
      <c r="Q713" s="46"/>
      <c r="R713" s="29"/>
      <c r="S713" s="32"/>
      <c r="T713" s="46"/>
      <c r="U713" s="46"/>
      <c r="V713" s="29"/>
      <c r="W713" s="24"/>
    </row>
    <row r="714">
      <c r="B714" s="54"/>
      <c r="D714" s="28"/>
      <c r="E714" s="28"/>
      <c r="F714" s="29"/>
      <c r="G714" s="30"/>
      <c r="H714" s="45"/>
      <c r="I714" s="46"/>
      <c r="J714" s="29"/>
      <c r="K714" s="32"/>
      <c r="L714" s="46"/>
      <c r="M714" s="46"/>
      <c r="N714" s="29"/>
      <c r="O714" s="32"/>
      <c r="P714" s="46"/>
      <c r="Q714" s="46"/>
      <c r="R714" s="29"/>
      <c r="S714" s="32"/>
      <c r="T714" s="46"/>
      <c r="U714" s="46"/>
      <c r="V714" s="29"/>
      <c r="W714" s="24"/>
    </row>
    <row r="715">
      <c r="B715" s="54"/>
      <c r="D715" s="28"/>
      <c r="E715" s="28"/>
      <c r="F715" s="29"/>
      <c r="G715" s="30"/>
      <c r="H715" s="45"/>
      <c r="I715" s="46"/>
      <c r="J715" s="29"/>
      <c r="K715" s="32"/>
      <c r="L715" s="46"/>
      <c r="M715" s="46"/>
      <c r="N715" s="29"/>
      <c r="O715" s="32"/>
      <c r="P715" s="46"/>
      <c r="Q715" s="46"/>
      <c r="R715" s="29"/>
      <c r="S715" s="32"/>
      <c r="T715" s="46"/>
      <c r="U715" s="46"/>
      <c r="V715" s="29"/>
      <c r="W715" s="24"/>
    </row>
    <row r="716">
      <c r="B716" s="54"/>
      <c r="D716" s="28"/>
      <c r="E716" s="28"/>
      <c r="F716" s="29"/>
      <c r="G716" s="30"/>
      <c r="H716" s="45"/>
      <c r="I716" s="46"/>
      <c r="J716" s="29"/>
      <c r="K716" s="32"/>
      <c r="L716" s="46"/>
      <c r="M716" s="46"/>
      <c r="N716" s="29"/>
      <c r="O716" s="32"/>
      <c r="P716" s="46"/>
      <c r="Q716" s="46"/>
      <c r="R716" s="29"/>
      <c r="S716" s="32"/>
      <c r="T716" s="46"/>
      <c r="U716" s="46"/>
      <c r="V716" s="29"/>
      <c r="W716" s="24"/>
    </row>
    <row r="717">
      <c r="B717" s="54"/>
      <c r="D717" s="28"/>
      <c r="E717" s="28"/>
      <c r="F717" s="29"/>
      <c r="G717" s="30"/>
      <c r="H717" s="45"/>
      <c r="I717" s="46"/>
      <c r="J717" s="29"/>
      <c r="K717" s="32"/>
      <c r="L717" s="46"/>
      <c r="M717" s="46"/>
      <c r="N717" s="29"/>
      <c r="O717" s="32"/>
      <c r="P717" s="46"/>
      <c r="Q717" s="46"/>
      <c r="R717" s="29"/>
      <c r="S717" s="32"/>
      <c r="T717" s="46"/>
      <c r="U717" s="46"/>
      <c r="V717" s="29"/>
      <c r="W717" s="24"/>
    </row>
    <row r="718">
      <c r="B718" s="54"/>
      <c r="D718" s="28"/>
      <c r="E718" s="28"/>
      <c r="F718" s="29"/>
      <c r="G718" s="30"/>
      <c r="H718" s="45"/>
      <c r="I718" s="46"/>
      <c r="J718" s="29"/>
      <c r="K718" s="32"/>
      <c r="L718" s="46"/>
      <c r="M718" s="46"/>
      <c r="N718" s="29"/>
      <c r="O718" s="32"/>
      <c r="P718" s="46"/>
      <c r="Q718" s="46"/>
      <c r="R718" s="29"/>
      <c r="S718" s="32"/>
      <c r="T718" s="46"/>
      <c r="U718" s="46"/>
      <c r="V718" s="29"/>
      <c r="W718" s="24"/>
    </row>
    <row r="719">
      <c r="B719" s="54"/>
      <c r="D719" s="28"/>
      <c r="E719" s="28"/>
      <c r="F719" s="29"/>
      <c r="G719" s="30"/>
      <c r="H719" s="45"/>
      <c r="I719" s="46"/>
      <c r="J719" s="29"/>
      <c r="K719" s="32"/>
      <c r="L719" s="46"/>
      <c r="M719" s="46"/>
      <c r="N719" s="29"/>
      <c r="O719" s="32"/>
      <c r="P719" s="46"/>
      <c r="Q719" s="46"/>
      <c r="R719" s="29"/>
      <c r="S719" s="32"/>
      <c r="T719" s="46"/>
      <c r="U719" s="46"/>
      <c r="V719" s="29"/>
      <c r="W719" s="24"/>
    </row>
    <row r="720">
      <c r="B720" s="54"/>
      <c r="D720" s="28"/>
      <c r="E720" s="28"/>
      <c r="F720" s="29"/>
      <c r="G720" s="30"/>
      <c r="H720" s="45"/>
      <c r="I720" s="46"/>
      <c r="J720" s="29"/>
      <c r="K720" s="32"/>
      <c r="L720" s="46"/>
      <c r="M720" s="46"/>
      <c r="N720" s="29"/>
      <c r="O720" s="32"/>
      <c r="P720" s="46"/>
      <c r="Q720" s="46"/>
      <c r="R720" s="29"/>
      <c r="S720" s="32"/>
      <c r="T720" s="46"/>
      <c r="U720" s="46"/>
      <c r="V720" s="29"/>
      <c r="W720" s="24"/>
    </row>
    <row r="721">
      <c r="B721" s="54"/>
      <c r="D721" s="28"/>
      <c r="E721" s="28"/>
      <c r="F721" s="29"/>
      <c r="G721" s="30"/>
      <c r="H721" s="45"/>
      <c r="I721" s="46"/>
      <c r="J721" s="29"/>
      <c r="K721" s="32"/>
      <c r="L721" s="46"/>
      <c r="M721" s="46"/>
      <c r="N721" s="29"/>
      <c r="O721" s="32"/>
      <c r="P721" s="46"/>
      <c r="Q721" s="46"/>
      <c r="R721" s="29"/>
      <c r="S721" s="32"/>
      <c r="T721" s="46"/>
      <c r="U721" s="46"/>
      <c r="V721" s="29"/>
      <c r="W721" s="24"/>
    </row>
    <row r="722">
      <c r="B722" s="54"/>
      <c r="D722" s="28"/>
      <c r="E722" s="28"/>
      <c r="F722" s="29"/>
      <c r="G722" s="30"/>
      <c r="H722" s="45"/>
      <c r="I722" s="46"/>
      <c r="J722" s="29"/>
      <c r="K722" s="32"/>
      <c r="L722" s="46"/>
      <c r="M722" s="46"/>
      <c r="N722" s="29"/>
      <c r="O722" s="32"/>
      <c r="P722" s="46"/>
      <c r="Q722" s="46"/>
      <c r="R722" s="29"/>
      <c r="S722" s="32"/>
      <c r="T722" s="46"/>
      <c r="U722" s="46"/>
      <c r="V722" s="29"/>
      <c r="W722" s="24"/>
    </row>
    <row r="723">
      <c r="B723" s="54"/>
      <c r="D723" s="28"/>
      <c r="E723" s="28"/>
      <c r="F723" s="29"/>
      <c r="G723" s="30"/>
      <c r="H723" s="45"/>
      <c r="I723" s="46"/>
      <c r="J723" s="29"/>
      <c r="K723" s="32"/>
      <c r="L723" s="46"/>
      <c r="M723" s="46"/>
      <c r="N723" s="29"/>
      <c r="O723" s="32"/>
      <c r="P723" s="46"/>
      <c r="Q723" s="46"/>
      <c r="R723" s="29"/>
      <c r="S723" s="32"/>
      <c r="T723" s="46"/>
      <c r="U723" s="46"/>
      <c r="V723" s="29"/>
      <c r="W723" s="24"/>
    </row>
    <row r="724">
      <c r="B724" s="54"/>
      <c r="D724" s="28"/>
      <c r="E724" s="28"/>
      <c r="F724" s="29"/>
      <c r="G724" s="30"/>
      <c r="H724" s="45"/>
      <c r="I724" s="46"/>
      <c r="J724" s="29"/>
      <c r="K724" s="32"/>
      <c r="L724" s="46"/>
      <c r="M724" s="46"/>
      <c r="N724" s="29"/>
      <c r="O724" s="32"/>
      <c r="P724" s="46"/>
      <c r="Q724" s="46"/>
      <c r="R724" s="29"/>
      <c r="S724" s="32"/>
      <c r="T724" s="46"/>
      <c r="U724" s="46"/>
      <c r="V724" s="29"/>
      <c r="W724" s="24"/>
    </row>
    <row r="725">
      <c r="B725" s="54"/>
      <c r="D725" s="28"/>
      <c r="E725" s="28"/>
      <c r="F725" s="29"/>
      <c r="G725" s="30"/>
      <c r="H725" s="45"/>
      <c r="I725" s="46"/>
      <c r="J725" s="29"/>
      <c r="K725" s="32"/>
      <c r="L725" s="46"/>
      <c r="M725" s="46"/>
      <c r="N725" s="29"/>
      <c r="O725" s="32"/>
      <c r="P725" s="46"/>
      <c r="Q725" s="46"/>
      <c r="R725" s="29"/>
      <c r="S725" s="32"/>
      <c r="T725" s="46"/>
      <c r="U725" s="46"/>
      <c r="V725" s="29"/>
      <c r="W725" s="24"/>
    </row>
    <row r="726">
      <c r="B726" s="54"/>
      <c r="D726" s="28"/>
      <c r="E726" s="28"/>
      <c r="F726" s="29"/>
      <c r="G726" s="30"/>
      <c r="H726" s="45"/>
      <c r="I726" s="46"/>
      <c r="J726" s="29"/>
      <c r="K726" s="32"/>
      <c r="L726" s="46"/>
      <c r="M726" s="46"/>
      <c r="N726" s="29"/>
      <c r="O726" s="32"/>
      <c r="P726" s="46"/>
      <c r="Q726" s="46"/>
      <c r="R726" s="29"/>
      <c r="S726" s="32"/>
      <c r="T726" s="46"/>
      <c r="U726" s="46"/>
      <c r="V726" s="29"/>
      <c r="W726" s="24"/>
    </row>
    <row r="727">
      <c r="B727" s="54"/>
      <c r="D727" s="28"/>
      <c r="E727" s="28"/>
      <c r="F727" s="29"/>
      <c r="G727" s="30"/>
      <c r="H727" s="45"/>
      <c r="I727" s="46"/>
      <c r="J727" s="29"/>
      <c r="K727" s="32"/>
      <c r="L727" s="46"/>
      <c r="M727" s="46"/>
      <c r="N727" s="29"/>
      <c r="O727" s="32"/>
      <c r="P727" s="46"/>
      <c r="Q727" s="46"/>
      <c r="R727" s="29"/>
      <c r="S727" s="32"/>
      <c r="T727" s="46"/>
      <c r="U727" s="46"/>
      <c r="V727" s="29"/>
      <c r="W727" s="24"/>
    </row>
    <row r="728">
      <c r="B728" s="54"/>
      <c r="D728" s="28"/>
      <c r="E728" s="28"/>
      <c r="F728" s="29"/>
      <c r="G728" s="30"/>
      <c r="H728" s="45"/>
      <c r="I728" s="46"/>
      <c r="J728" s="29"/>
      <c r="K728" s="32"/>
      <c r="L728" s="46"/>
      <c r="M728" s="46"/>
      <c r="N728" s="29"/>
      <c r="O728" s="32"/>
      <c r="P728" s="46"/>
      <c r="Q728" s="46"/>
      <c r="R728" s="29"/>
      <c r="S728" s="32"/>
      <c r="T728" s="46"/>
      <c r="U728" s="46"/>
      <c r="V728" s="29"/>
      <c r="W728" s="24"/>
    </row>
    <row r="729">
      <c r="B729" s="54"/>
      <c r="D729" s="28"/>
      <c r="E729" s="28"/>
      <c r="F729" s="29"/>
      <c r="G729" s="30"/>
      <c r="H729" s="45"/>
      <c r="I729" s="46"/>
      <c r="J729" s="29"/>
      <c r="K729" s="32"/>
      <c r="L729" s="46"/>
      <c r="M729" s="46"/>
      <c r="N729" s="29"/>
      <c r="O729" s="32"/>
      <c r="P729" s="46"/>
      <c r="Q729" s="46"/>
      <c r="R729" s="29"/>
      <c r="S729" s="32"/>
      <c r="T729" s="46"/>
      <c r="U729" s="46"/>
      <c r="V729" s="29"/>
      <c r="W729" s="24"/>
    </row>
    <row r="730">
      <c r="B730" s="54"/>
      <c r="D730" s="28"/>
      <c r="E730" s="28"/>
      <c r="F730" s="29"/>
      <c r="G730" s="30"/>
      <c r="H730" s="45"/>
      <c r="I730" s="46"/>
      <c r="J730" s="29"/>
      <c r="K730" s="32"/>
      <c r="L730" s="46"/>
      <c r="M730" s="46"/>
      <c r="N730" s="29"/>
      <c r="O730" s="32"/>
      <c r="P730" s="46"/>
      <c r="Q730" s="46"/>
      <c r="R730" s="29"/>
      <c r="S730" s="32"/>
      <c r="T730" s="46"/>
      <c r="U730" s="46"/>
      <c r="V730" s="29"/>
      <c r="W730" s="24"/>
    </row>
    <row r="731">
      <c r="B731" s="54"/>
      <c r="D731" s="28"/>
      <c r="E731" s="28"/>
      <c r="F731" s="29"/>
      <c r="G731" s="30"/>
      <c r="H731" s="45"/>
      <c r="I731" s="46"/>
      <c r="J731" s="29"/>
      <c r="K731" s="32"/>
      <c r="L731" s="46"/>
      <c r="M731" s="46"/>
      <c r="N731" s="29"/>
      <c r="O731" s="32"/>
      <c r="P731" s="46"/>
      <c r="Q731" s="46"/>
      <c r="R731" s="29"/>
      <c r="S731" s="32"/>
      <c r="T731" s="46"/>
      <c r="U731" s="46"/>
      <c r="V731" s="29"/>
      <c r="W731" s="24"/>
    </row>
    <row r="732">
      <c r="B732" s="54"/>
      <c r="D732" s="28"/>
      <c r="E732" s="28"/>
      <c r="F732" s="29"/>
      <c r="G732" s="30"/>
      <c r="H732" s="45"/>
      <c r="I732" s="46"/>
      <c r="J732" s="29"/>
      <c r="K732" s="32"/>
      <c r="L732" s="46"/>
      <c r="M732" s="46"/>
      <c r="N732" s="29"/>
      <c r="O732" s="32"/>
      <c r="P732" s="46"/>
      <c r="Q732" s="46"/>
      <c r="R732" s="29"/>
      <c r="S732" s="32"/>
      <c r="T732" s="46"/>
      <c r="U732" s="46"/>
      <c r="V732" s="29"/>
      <c r="W732" s="24"/>
    </row>
    <row r="733">
      <c r="B733" s="54"/>
      <c r="D733" s="28"/>
      <c r="E733" s="28"/>
      <c r="F733" s="29"/>
      <c r="G733" s="30"/>
      <c r="H733" s="45"/>
      <c r="I733" s="46"/>
      <c r="J733" s="29"/>
      <c r="K733" s="32"/>
      <c r="L733" s="46"/>
      <c r="M733" s="46"/>
      <c r="N733" s="29"/>
      <c r="O733" s="32"/>
      <c r="P733" s="46"/>
      <c r="Q733" s="46"/>
      <c r="R733" s="29"/>
      <c r="S733" s="32"/>
      <c r="T733" s="46"/>
      <c r="U733" s="46"/>
      <c r="V733" s="29"/>
      <c r="W733" s="24"/>
    </row>
    <row r="734">
      <c r="B734" s="54"/>
      <c r="D734" s="28"/>
      <c r="E734" s="28"/>
      <c r="F734" s="29"/>
      <c r="G734" s="30"/>
      <c r="H734" s="45"/>
      <c r="I734" s="46"/>
      <c r="J734" s="29"/>
      <c r="K734" s="32"/>
      <c r="L734" s="46"/>
      <c r="M734" s="46"/>
      <c r="N734" s="29"/>
      <c r="O734" s="32"/>
      <c r="P734" s="46"/>
      <c r="Q734" s="46"/>
      <c r="R734" s="29"/>
      <c r="S734" s="32"/>
      <c r="T734" s="46"/>
      <c r="U734" s="46"/>
      <c r="V734" s="29"/>
      <c r="W734" s="24"/>
    </row>
    <row r="735">
      <c r="B735" s="54"/>
      <c r="D735" s="28"/>
      <c r="E735" s="28"/>
      <c r="F735" s="29"/>
      <c r="G735" s="30"/>
      <c r="H735" s="45"/>
      <c r="I735" s="46"/>
      <c r="J735" s="29"/>
      <c r="K735" s="32"/>
      <c r="L735" s="46"/>
      <c r="M735" s="46"/>
      <c r="N735" s="29"/>
      <c r="O735" s="32"/>
      <c r="P735" s="46"/>
      <c r="Q735" s="46"/>
      <c r="R735" s="29"/>
      <c r="S735" s="32"/>
      <c r="T735" s="46"/>
      <c r="U735" s="46"/>
      <c r="V735" s="29"/>
      <c r="W735" s="24"/>
    </row>
    <row r="736">
      <c r="B736" s="54"/>
      <c r="D736" s="28"/>
      <c r="E736" s="28"/>
      <c r="F736" s="29"/>
      <c r="G736" s="30"/>
      <c r="H736" s="45"/>
      <c r="I736" s="46"/>
      <c r="J736" s="29"/>
      <c r="K736" s="32"/>
      <c r="L736" s="46"/>
      <c r="M736" s="46"/>
      <c r="N736" s="29"/>
      <c r="O736" s="32"/>
      <c r="P736" s="46"/>
      <c r="Q736" s="46"/>
      <c r="R736" s="29"/>
      <c r="S736" s="32"/>
      <c r="T736" s="46"/>
      <c r="U736" s="46"/>
      <c r="V736" s="29"/>
      <c r="W736" s="24"/>
    </row>
    <row r="737">
      <c r="B737" s="54"/>
      <c r="D737" s="28"/>
      <c r="E737" s="28"/>
      <c r="F737" s="29"/>
      <c r="G737" s="30"/>
      <c r="H737" s="45"/>
      <c r="I737" s="46"/>
      <c r="J737" s="29"/>
      <c r="K737" s="32"/>
      <c r="L737" s="46"/>
      <c r="M737" s="46"/>
      <c r="N737" s="29"/>
      <c r="O737" s="32"/>
      <c r="P737" s="46"/>
      <c r="Q737" s="46"/>
      <c r="R737" s="29"/>
      <c r="S737" s="32"/>
      <c r="T737" s="46"/>
      <c r="U737" s="46"/>
      <c r="V737" s="29"/>
      <c r="W737" s="24"/>
    </row>
    <row r="738">
      <c r="B738" s="54"/>
      <c r="D738" s="28"/>
      <c r="E738" s="28"/>
      <c r="F738" s="29"/>
      <c r="G738" s="30"/>
      <c r="H738" s="45"/>
      <c r="I738" s="46"/>
      <c r="J738" s="29"/>
      <c r="K738" s="32"/>
      <c r="L738" s="46"/>
      <c r="M738" s="46"/>
      <c r="N738" s="29"/>
      <c r="O738" s="32"/>
      <c r="P738" s="46"/>
      <c r="Q738" s="46"/>
      <c r="R738" s="29"/>
      <c r="S738" s="32"/>
      <c r="T738" s="46"/>
      <c r="U738" s="46"/>
      <c r="V738" s="29"/>
      <c r="W738" s="24"/>
    </row>
    <row r="739">
      <c r="B739" s="54"/>
      <c r="D739" s="28"/>
      <c r="E739" s="28"/>
      <c r="F739" s="29"/>
      <c r="G739" s="30"/>
      <c r="H739" s="45"/>
      <c r="I739" s="46"/>
      <c r="J739" s="29"/>
      <c r="K739" s="32"/>
      <c r="L739" s="46"/>
      <c r="M739" s="46"/>
      <c r="N739" s="29"/>
      <c r="O739" s="32"/>
      <c r="P739" s="46"/>
      <c r="Q739" s="46"/>
      <c r="R739" s="29"/>
      <c r="S739" s="32"/>
      <c r="T739" s="46"/>
      <c r="U739" s="46"/>
      <c r="V739" s="29"/>
      <c r="W739" s="24"/>
    </row>
    <row r="740">
      <c r="B740" s="54"/>
      <c r="D740" s="28"/>
      <c r="E740" s="28"/>
      <c r="F740" s="29"/>
      <c r="G740" s="30"/>
      <c r="H740" s="45"/>
      <c r="I740" s="46"/>
      <c r="J740" s="29"/>
      <c r="K740" s="32"/>
      <c r="L740" s="46"/>
      <c r="M740" s="46"/>
      <c r="N740" s="29"/>
      <c r="O740" s="32"/>
      <c r="P740" s="46"/>
      <c r="Q740" s="46"/>
      <c r="R740" s="29"/>
      <c r="S740" s="32"/>
      <c r="T740" s="46"/>
      <c r="U740" s="46"/>
      <c r="V740" s="29"/>
      <c r="W740" s="24"/>
    </row>
    <row r="741">
      <c r="B741" s="54"/>
      <c r="D741" s="28"/>
      <c r="E741" s="28"/>
      <c r="F741" s="29"/>
      <c r="G741" s="30"/>
      <c r="H741" s="45"/>
      <c r="I741" s="46"/>
      <c r="J741" s="29"/>
      <c r="K741" s="32"/>
      <c r="L741" s="46"/>
      <c r="M741" s="46"/>
      <c r="N741" s="29"/>
      <c r="O741" s="32"/>
      <c r="P741" s="46"/>
      <c r="Q741" s="46"/>
      <c r="R741" s="29"/>
      <c r="S741" s="32"/>
      <c r="T741" s="46"/>
      <c r="U741" s="46"/>
      <c r="V741" s="29"/>
      <c r="W741" s="24"/>
    </row>
    <row r="742">
      <c r="B742" s="54"/>
      <c r="D742" s="28"/>
      <c r="E742" s="28"/>
      <c r="F742" s="29"/>
      <c r="G742" s="30"/>
      <c r="H742" s="45"/>
      <c r="I742" s="46"/>
      <c r="J742" s="29"/>
      <c r="K742" s="32"/>
      <c r="L742" s="46"/>
      <c r="M742" s="46"/>
      <c r="N742" s="29"/>
      <c r="O742" s="32"/>
      <c r="P742" s="46"/>
      <c r="Q742" s="46"/>
      <c r="R742" s="29"/>
      <c r="S742" s="32"/>
      <c r="T742" s="46"/>
      <c r="U742" s="46"/>
      <c r="V742" s="29"/>
      <c r="W742" s="24"/>
    </row>
    <row r="743">
      <c r="B743" s="54"/>
      <c r="D743" s="28"/>
      <c r="E743" s="28"/>
      <c r="F743" s="29"/>
      <c r="G743" s="30"/>
      <c r="H743" s="45"/>
      <c r="I743" s="46"/>
      <c r="J743" s="29"/>
      <c r="K743" s="32"/>
      <c r="L743" s="46"/>
      <c r="M743" s="46"/>
      <c r="N743" s="29"/>
      <c r="O743" s="32"/>
      <c r="P743" s="46"/>
      <c r="Q743" s="46"/>
      <c r="R743" s="29"/>
      <c r="S743" s="32"/>
      <c r="T743" s="46"/>
      <c r="U743" s="46"/>
      <c r="V743" s="29"/>
      <c r="W743" s="24"/>
    </row>
    <row r="744">
      <c r="B744" s="54"/>
      <c r="D744" s="28"/>
      <c r="E744" s="28"/>
      <c r="F744" s="29"/>
      <c r="G744" s="30"/>
      <c r="H744" s="45"/>
      <c r="I744" s="46"/>
      <c r="J744" s="29"/>
      <c r="K744" s="32"/>
      <c r="L744" s="46"/>
      <c r="M744" s="46"/>
      <c r="N744" s="29"/>
      <c r="O744" s="32"/>
      <c r="P744" s="46"/>
      <c r="Q744" s="46"/>
      <c r="R744" s="29"/>
      <c r="S744" s="32"/>
      <c r="T744" s="46"/>
      <c r="U744" s="46"/>
      <c r="V744" s="29"/>
      <c r="W744" s="24"/>
    </row>
    <row r="745">
      <c r="B745" s="54"/>
      <c r="D745" s="28"/>
      <c r="E745" s="28"/>
      <c r="F745" s="29"/>
      <c r="G745" s="30"/>
      <c r="H745" s="45"/>
      <c r="I745" s="46"/>
      <c r="J745" s="29"/>
      <c r="K745" s="32"/>
      <c r="L745" s="46"/>
      <c r="M745" s="46"/>
      <c r="N745" s="29"/>
      <c r="O745" s="32"/>
      <c r="P745" s="46"/>
      <c r="Q745" s="46"/>
      <c r="R745" s="29"/>
      <c r="S745" s="32"/>
      <c r="T745" s="46"/>
      <c r="U745" s="46"/>
      <c r="V745" s="29"/>
      <c r="W745" s="24"/>
    </row>
    <row r="746">
      <c r="B746" s="54"/>
      <c r="D746" s="28"/>
      <c r="E746" s="28"/>
      <c r="F746" s="29"/>
      <c r="G746" s="30"/>
      <c r="H746" s="45"/>
      <c r="I746" s="46"/>
      <c r="J746" s="29"/>
      <c r="K746" s="32"/>
      <c r="L746" s="46"/>
      <c r="M746" s="46"/>
      <c r="N746" s="29"/>
      <c r="O746" s="32"/>
      <c r="P746" s="46"/>
      <c r="Q746" s="46"/>
      <c r="R746" s="29"/>
      <c r="S746" s="32"/>
      <c r="T746" s="46"/>
      <c r="U746" s="46"/>
      <c r="V746" s="29"/>
      <c r="W746" s="24"/>
    </row>
    <row r="747">
      <c r="B747" s="54"/>
      <c r="D747" s="28"/>
      <c r="E747" s="28"/>
      <c r="F747" s="29"/>
      <c r="G747" s="30"/>
      <c r="H747" s="45"/>
      <c r="I747" s="46"/>
      <c r="J747" s="29"/>
      <c r="K747" s="32"/>
      <c r="L747" s="46"/>
      <c r="M747" s="46"/>
      <c r="N747" s="29"/>
      <c r="O747" s="32"/>
      <c r="P747" s="46"/>
      <c r="Q747" s="46"/>
      <c r="R747" s="29"/>
      <c r="S747" s="32"/>
      <c r="T747" s="46"/>
      <c r="U747" s="46"/>
      <c r="V747" s="29"/>
      <c r="W747" s="24"/>
    </row>
    <row r="748">
      <c r="B748" s="54"/>
      <c r="D748" s="28"/>
      <c r="E748" s="28"/>
      <c r="F748" s="29"/>
      <c r="G748" s="30"/>
      <c r="H748" s="45"/>
      <c r="I748" s="46"/>
      <c r="J748" s="29"/>
      <c r="K748" s="32"/>
      <c r="L748" s="46"/>
      <c r="M748" s="46"/>
      <c r="N748" s="29"/>
      <c r="O748" s="32"/>
      <c r="P748" s="46"/>
      <c r="Q748" s="46"/>
      <c r="R748" s="29"/>
      <c r="S748" s="32"/>
      <c r="T748" s="46"/>
      <c r="U748" s="46"/>
      <c r="V748" s="29"/>
      <c r="W748" s="24"/>
    </row>
    <row r="749">
      <c r="B749" s="54"/>
      <c r="D749" s="28"/>
      <c r="E749" s="28"/>
      <c r="F749" s="29"/>
      <c r="G749" s="30"/>
      <c r="H749" s="45"/>
      <c r="I749" s="46"/>
      <c r="J749" s="29"/>
      <c r="K749" s="32"/>
      <c r="L749" s="46"/>
      <c r="M749" s="46"/>
      <c r="N749" s="29"/>
      <c r="O749" s="32"/>
      <c r="P749" s="46"/>
      <c r="Q749" s="46"/>
      <c r="R749" s="29"/>
      <c r="S749" s="32"/>
      <c r="T749" s="46"/>
      <c r="U749" s="46"/>
      <c r="V749" s="29"/>
      <c r="W749" s="24"/>
    </row>
    <row r="750">
      <c r="B750" s="54"/>
      <c r="D750" s="28"/>
      <c r="E750" s="28"/>
      <c r="F750" s="29"/>
      <c r="G750" s="30"/>
      <c r="H750" s="45"/>
      <c r="I750" s="46"/>
      <c r="J750" s="29"/>
      <c r="K750" s="32"/>
      <c r="L750" s="46"/>
      <c r="M750" s="46"/>
      <c r="N750" s="29"/>
      <c r="O750" s="32"/>
      <c r="P750" s="46"/>
      <c r="Q750" s="46"/>
      <c r="R750" s="29"/>
      <c r="S750" s="32"/>
      <c r="T750" s="46"/>
      <c r="U750" s="46"/>
      <c r="V750" s="29"/>
      <c r="W750" s="24"/>
    </row>
    <row r="751">
      <c r="B751" s="54"/>
      <c r="D751" s="28"/>
      <c r="E751" s="28"/>
      <c r="F751" s="29"/>
      <c r="G751" s="30"/>
      <c r="H751" s="45"/>
      <c r="I751" s="46"/>
      <c r="J751" s="29"/>
      <c r="K751" s="32"/>
      <c r="L751" s="46"/>
      <c r="M751" s="46"/>
      <c r="N751" s="29"/>
      <c r="O751" s="32"/>
      <c r="P751" s="46"/>
      <c r="Q751" s="46"/>
      <c r="R751" s="29"/>
      <c r="S751" s="32"/>
      <c r="T751" s="46"/>
      <c r="U751" s="46"/>
      <c r="V751" s="29"/>
      <c r="W751" s="24"/>
    </row>
    <row r="752">
      <c r="B752" s="54"/>
      <c r="D752" s="28"/>
      <c r="E752" s="28"/>
      <c r="F752" s="29"/>
      <c r="G752" s="30"/>
      <c r="H752" s="45"/>
      <c r="I752" s="46"/>
      <c r="J752" s="29"/>
      <c r="K752" s="32"/>
      <c r="L752" s="46"/>
      <c r="M752" s="46"/>
      <c r="N752" s="29"/>
      <c r="O752" s="32"/>
      <c r="P752" s="46"/>
      <c r="Q752" s="46"/>
      <c r="R752" s="29"/>
      <c r="S752" s="32"/>
      <c r="T752" s="46"/>
      <c r="U752" s="46"/>
      <c r="V752" s="29"/>
      <c r="W752" s="24"/>
    </row>
    <row r="753">
      <c r="B753" s="54"/>
      <c r="D753" s="28"/>
      <c r="E753" s="28"/>
      <c r="F753" s="29"/>
      <c r="G753" s="30"/>
      <c r="H753" s="45"/>
      <c r="I753" s="46"/>
      <c r="J753" s="29"/>
      <c r="K753" s="32"/>
      <c r="L753" s="46"/>
      <c r="M753" s="46"/>
      <c r="N753" s="29"/>
      <c r="O753" s="32"/>
      <c r="P753" s="46"/>
      <c r="Q753" s="46"/>
      <c r="R753" s="29"/>
      <c r="S753" s="32"/>
      <c r="T753" s="46"/>
      <c r="U753" s="46"/>
      <c r="V753" s="29"/>
      <c r="W753" s="24"/>
    </row>
    <row r="754">
      <c r="B754" s="54"/>
      <c r="D754" s="28"/>
      <c r="E754" s="28"/>
      <c r="F754" s="29"/>
      <c r="G754" s="30"/>
      <c r="H754" s="45"/>
      <c r="I754" s="46"/>
      <c r="J754" s="29"/>
      <c r="K754" s="32"/>
      <c r="L754" s="46"/>
      <c r="M754" s="46"/>
      <c r="N754" s="29"/>
      <c r="O754" s="32"/>
      <c r="P754" s="46"/>
      <c r="Q754" s="46"/>
      <c r="R754" s="29"/>
      <c r="S754" s="32"/>
      <c r="T754" s="46"/>
      <c r="U754" s="46"/>
      <c r="V754" s="29"/>
      <c r="W754" s="24"/>
    </row>
    <row r="755">
      <c r="B755" s="54"/>
      <c r="D755" s="28"/>
      <c r="E755" s="28"/>
      <c r="F755" s="29"/>
      <c r="G755" s="30"/>
      <c r="H755" s="45"/>
      <c r="I755" s="46"/>
      <c r="J755" s="29"/>
      <c r="K755" s="32"/>
      <c r="L755" s="46"/>
      <c r="M755" s="46"/>
      <c r="N755" s="29"/>
      <c r="O755" s="32"/>
      <c r="P755" s="46"/>
      <c r="Q755" s="46"/>
      <c r="R755" s="29"/>
      <c r="S755" s="32"/>
      <c r="T755" s="46"/>
      <c r="U755" s="46"/>
      <c r="V755" s="29"/>
      <c r="W755" s="24"/>
    </row>
    <row r="756">
      <c r="B756" s="54"/>
      <c r="D756" s="28"/>
      <c r="E756" s="28"/>
      <c r="F756" s="29"/>
      <c r="G756" s="30"/>
      <c r="H756" s="45"/>
      <c r="I756" s="46"/>
      <c r="J756" s="29"/>
      <c r="K756" s="32"/>
      <c r="L756" s="46"/>
      <c r="M756" s="46"/>
      <c r="N756" s="29"/>
      <c r="O756" s="32"/>
      <c r="P756" s="46"/>
      <c r="Q756" s="46"/>
      <c r="R756" s="29"/>
      <c r="S756" s="32"/>
      <c r="T756" s="46"/>
      <c r="U756" s="46"/>
      <c r="V756" s="29"/>
      <c r="W756" s="24"/>
    </row>
    <row r="757">
      <c r="B757" s="54"/>
      <c r="D757" s="28"/>
      <c r="E757" s="28"/>
      <c r="F757" s="29"/>
      <c r="G757" s="30"/>
      <c r="H757" s="45"/>
      <c r="I757" s="46"/>
      <c r="J757" s="29"/>
      <c r="K757" s="32"/>
      <c r="L757" s="46"/>
      <c r="M757" s="46"/>
      <c r="N757" s="29"/>
      <c r="O757" s="32"/>
      <c r="P757" s="46"/>
      <c r="Q757" s="46"/>
      <c r="R757" s="29"/>
      <c r="S757" s="32"/>
      <c r="T757" s="46"/>
      <c r="U757" s="46"/>
      <c r="V757" s="29"/>
      <c r="W757" s="24"/>
    </row>
    <row r="758">
      <c r="B758" s="54"/>
      <c r="D758" s="28"/>
      <c r="E758" s="28"/>
      <c r="F758" s="29"/>
      <c r="G758" s="30"/>
      <c r="H758" s="45"/>
      <c r="I758" s="46"/>
      <c r="J758" s="29"/>
      <c r="K758" s="32"/>
      <c r="L758" s="46"/>
      <c r="M758" s="46"/>
      <c r="N758" s="29"/>
      <c r="O758" s="32"/>
      <c r="P758" s="46"/>
      <c r="Q758" s="46"/>
      <c r="R758" s="29"/>
      <c r="S758" s="32"/>
      <c r="T758" s="46"/>
      <c r="U758" s="46"/>
      <c r="V758" s="29"/>
      <c r="W758" s="24"/>
    </row>
    <row r="759">
      <c r="B759" s="54"/>
      <c r="D759" s="28"/>
      <c r="E759" s="28"/>
      <c r="F759" s="29"/>
      <c r="G759" s="30"/>
      <c r="H759" s="45"/>
      <c r="I759" s="46"/>
      <c r="J759" s="29"/>
      <c r="K759" s="32"/>
      <c r="L759" s="46"/>
      <c r="M759" s="46"/>
      <c r="N759" s="29"/>
      <c r="O759" s="32"/>
      <c r="P759" s="46"/>
      <c r="Q759" s="46"/>
      <c r="R759" s="29"/>
      <c r="S759" s="32"/>
      <c r="T759" s="46"/>
      <c r="U759" s="46"/>
      <c r="V759" s="29"/>
      <c r="W759" s="24"/>
    </row>
    <row r="760">
      <c r="B760" s="54"/>
      <c r="D760" s="28"/>
      <c r="E760" s="28"/>
      <c r="F760" s="29"/>
      <c r="G760" s="30"/>
      <c r="H760" s="45"/>
      <c r="I760" s="46"/>
      <c r="J760" s="29"/>
      <c r="K760" s="32"/>
      <c r="L760" s="46"/>
      <c r="M760" s="46"/>
      <c r="N760" s="29"/>
      <c r="O760" s="32"/>
      <c r="P760" s="46"/>
      <c r="Q760" s="46"/>
      <c r="R760" s="29"/>
      <c r="S760" s="32"/>
      <c r="T760" s="46"/>
      <c r="U760" s="46"/>
      <c r="V760" s="29"/>
      <c r="W760" s="24"/>
    </row>
    <row r="761">
      <c r="B761" s="54"/>
      <c r="D761" s="28"/>
      <c r="E761" s="28"/>
      <c r="F761" s="29"/>
      <c r="G761" s="30"/>
      <c r="H761" s="45"/>
      <c r="I761" s="46"/>
      <c r="J761" s="29"/>
      <c r="K761" s="32"/>
      <c r="L761" s="46"/>
      <c r="M761" s="46"/>
      <c r="N761" s="29"/>
      <c r="O761" s="32"/>
      <c r="P761" s="46"/>
      <c r="Q761" s="46"/>
      <c r="R761" s="29"/>
      <c r="S761" s="32"/>
      <c r="T761" s="46"/>
      <c r="U761" s="46"/>
      <c r="V761" s="29"/>
      <c r="W761" s="24"/>
    </row>
    <row r="762">
      <c r="B762" s="54"/>
      <c r="D762" s="28"/>
      <c r="E762" s="28"/>
      <c r="F762" s="29"/>
      <c r="G762" s="30"/>
      <c r="H762" s="45"/>
      <c r="I762" s="46"/>
      <c r="J762" s="29"/>
      <c r="K762" s="32"/>
      <c r="L762" s="46"/>
      <c r="M762" s="46"/>
      <c r="N762" s="29"/>
      <c r="O762" s="32"/>
      <c r="P762" s="46"/>
      <c r="Q762" s="46"/>
      <c r="R762" s="29"/>
      <c r="S762" s="32"/>
      <c r="T762" s="46"/>
      <c r="U762" s="46"/>
      <c r="V762" s="29"/>
      <c r="W762" s="24"/>
    </row>
    <row r="763">
      <c r="B763" s="54"/>
      <c r="D763" s="28"/>
      <c r="E763" s="28"/>
      <c r="F763" s="29"/>
      <c r="G763" s="30"/>
      <c r="H763" s="45"/>
      <c r="I763" s="46"/>
      <c r="J763" s="29"/>
      <c r="K763" s="32"/>
      <c r="L763" s="46"/>
      <c r="M763" s="46"/>
      <c r="N763" s="29"/>
      <c r="O763" s="32"/>
      <c r="P763" s="46"/>
      <c r="Q763" s="46"/>
      <c r="R763" s="29"/>
      <c r="S763" s="32"/>
      <c r="T763" s="46"/>
      <c r="U763" s="46"/>
      <c r="V763" s="29"/>
      <c r="W763" s="24"/>
    </row>
    <row r="764">
      <c r="B764" s="54"/>
      <c r="D764" s="28"/>
      <c r="E764" s="28"/>
      <c r="F764" s="29"/>
      <c r="G764" s="30"/>
      <c r="H764" s="45"/>
      <c r="I764" s="46"/>
      <c r="J764" s="29"/>
      <c r="K764" s="32"/>
      <c r="L764" s="46"/>
      <c r="M764" s="46"/>
      <c r="N764" s="29"/>
      <c r="O764" s="32"/>
      <c r="P764" s="46"/>
      <c r="Q764" s="46"/>
      <c r="R764" s="29"/>
      <c r="S764" s="32"/>
      <c r="T764" s="46"/>
      <c r="U764" s="46"/>
      <c r="V764" s="29"/>
      <c r="W764" s="24"/>
    </row>
    <row r="765">
      <c r="B765" s="54"/>
      <c r="D765" s="28"/>
      <c r="E765" s="28"/>
      <c r="F765" s="29"/>
      <c r="G765" s="30"/>
      <c r="H765" s="45"/>
      <c r="I765" s="46"/>
      <c r="J765" s="29"/>
      <c r="K765" s="32"/>
      <c r="L765" s="46"/>
      <c r="M765" s="46"/>
      <c r="N765" s="29"/>
      <c r="O765" s="32"/>
      <c r="P765" s="46"/>
      <c r="Q765" s="46"/>
      <c r="R765" s="29"/>
      <c r="S765" s="32"/>
      <c r="T765" s="46"/>
      <c r="U765" s="46"/>
      <c r="V765" s="29"/>
      <c r="W765" s="24"/>
    </row>
    <row r="766">
      <c r="B766" s="54"/>
      <c r="D766" s="28"/>
      <c r="E766" s="28"/>
      <c r="F766" s="29"/>
      <c r="G766" s="30"/>
      <c r="H766" s="45"/>
      <c r="I766" s="46"/>
      <c r="J766" s="29"/>
      <c r="K766" s="32"/>
      <c r="L766" s="46"/>
      <c r="M766" s="46"/>
      <c r="N766" s="29"/>
      <c r="O766" s="32"/>
      <c r="P766" s="46"/>
      <c r="Q766" s="46"/>
      <c r="R766" s="29"/>
      <c r="S766" s="32"/>
      <c r="T766" s="46"/>
      <c r="U766" s="46"/>
      <c r="V766" s="29"/>
      <c r="W766" s="24"/>
    </row>
    <row r="767">
      <c r="B767" s="54"/>
      <c r="D767" s="28"/>
      <c r="E767" s="28"/>
      <c r="F767" s="29"/>
      <c r="G767" s="30"/>
      <c r="H767" s="45"/>
      <c r="I767" s="46"/>
      <c r="J767" s="29"/>
      <c r="K767" s="32"/>
      <c r="L767" s="46"/>
      <c r="M767" s="46"/>
      <c r="N767" s="29"/>
      <c r="O767" s="32"/>
      <c r="P767" s="46"/>
      <c r="Q767" s="46"/>
      <c r="R767" s="29"/>
      <c r="S767" s="32"/>
      <c r="T767" s="46"/>
      <c r="U767" s="46"/>
      <c r="V767" s="29"/>
      <c r="W767" s="24"/>
    </row>
    <row r="768">
      <c r="B768" s="54"/>
      <c r="D768" s="28"/>
      <c r="E768" s="28"/>
      <c r="F768" s="29"/>
      <c r="G768" s="30"/>
      <c r="H768" s="45"/>
      <c r="I768" s="46"/>
      <c r="J768" s="29"/>
      <c r="K768" s="32"/>
      <c r="L768" s="46"/>
      <c r="M768" s="46"/>
      <c r="N768" s="29"/>
      <c r="O768" s="32"/>
      <c r="P768" s="46"/>
      <c r="Q768" s="46"/>
      <c r="R768" s="29"/>
      <c r="S768" s="32"/>
      <c r="T768" s="46"/>
      <c r="U768" s="46"/>
      <c r="V768" s="29"/>
      <c r="W768" s="24"/>
    </row>
    <row r="769">
      <c r="B769" s="54"/>
      <c r="D769" s="28"/>
      <c r="E769" s="28"/>
      <c r="F769" s="29"/>
      <c r="G769" s="30"/>
      <c r="H769" s="45"/>
      <c r="I769" s="46"/>
      <c r="J769" s="29"/>
      <c r="K769" s="32"/>
      <c r="L769" s="46"/>
      <c r="M769" s="46"/>
      <c r="N769" s="29"/>
      <c r="O769" s="32"/>
      <c r="P769" s="46"/>
      <c r="Q769" s="46"/>
      <c r="R769" s="29"/>
      <c r="S769" s="32"/>
      <c r="T769" s="46"/>
      <c r="U769" s="46"/>
      <c r="V769" s="29"/>
      <c r="W769" s="24"/>
    </row>
    <row r="770">
      <c r="B770" s="54"/>
      <c r="D770" s="28"/>
      <c r="E770" s="28"/>
      <c r="F770" s="29"/>
      <c r="G770" s="30"/>
      <c r="H770" s="45"/>
      <c r="I770" s="46"/>
      <c r="J770" s="29"/>
      <c r="K770" s="32"/>
      <c r="L770" s="46"/>
      <c r="M770" s="46"/>
      <c r="N770" s="29"/>
      <c r="O770" s="32"/>
      <c r="P770" s="46"/>
      <c r="Q770" s="46"/>
      <c r="R770" s="29"/>
      <c r="S770" s="32"/>
      <c r="T770" s="46"/>
      <c r="U770" s="46"/>
      <c r="V770" s="29"/>
      <c r="W770" s="24"/>
    </row>
    <row r="771">
      <c r="B771" s="54"/>
      <c r="D771" s="28"/>
      <c r="E771" s="28"/>
      <c r="F771" s="29"/>
      <c r="G771" s="30"/>
      <c r="H771" s="45"/>
      <c r="I771" s="46"/>
      <c r="J771" s="29"/>
      <c r="K771" s="32"/>
      <c r="L771" s="46"/>
      <c r="M771" s="46"/>
      <c r="N771" s="29"/>
      <c r="O771" s="32"/>
      <c r="P771" s="46"/>
      <c r="Q771" s="46"/>
      <c r="R771" s="29"/>
      <c r="S771" s="32"/>
      <c r="T771" s="46"/>
      <c r="U771" s="46"/>
      <c r="V771" s="29"/>
      <c r="W771" s="24"/>
    </row>
    <row r="772">
      <c r="B772" s="54"/>
      <c r="D772" s="28"/>
      <c r="E772" s="28"/>
      <c r="F772" s="29"/>
      <c r="G772" s="30"/>
      <c r="H772" s="45"/>
      <c r="I772" s="46"/>
      <c r="J772" s="29"/>
      <c r="K772" s="32"/>
      <c r="L772" s="46"/>
      <c r="M772" s="46"/>
      <c r="N772" s="29"/>
      <c r="O772" s="32"/>
      <c r="P772" s="46"/>
      <c r="Q772" s="46"/>
      <c r="R772" s="29"/>
      <c r="S772" s="32"/>
      <c r="T772" s="46"/>
      <c r="U772" s="46"/>
      <c r="V772" s="29"/>
      <c r="W772" s="24"/>
    </row>
    <row r="773">
      <c r="B773" s="54"/>
      <c r="D773" s="28"/>
      <c r="E773" s="28"/>
      <c r="F773" s="29"/>
      <c r="G773" s="30"/>
      <c r="H773" s="45"/>
      <c r="I773" s="46"/>
      <c r="J773" s="29"/>
      <c r="K773" s="32"/>
      <c r="L773" s="46"/>
      <c r="M773" s="46"/>
      <c r="N773" s="29"/>
      <c r="O773" s="32"/>
      <c r="P773" s="46"/>
      <c r="Q773" s="46"/>
      <c r="R773" s="29"/>
      <c r="S773" s="32"/>
      <c r="T773" s="46"/>
      <c r="U773" s="46"/>
      <c r="V773" s="29"/>
      <c r="W773" s="24"/>
    </row>
    <row r="774">
      <c r="B774" s="54"/>
      <c r="D774" s="28"/>
      <c r="E774" s="28"/>
      <c r="F774" s="29"/>
      <c r="G774" s="30"/>
      <c r="H774" s="45"/>
      <c r="I774" s="46"/>
      <c r="J774" s="29"/>
      <c r="K774" s="32"/>
      <c r="L774" s="46"/>
      <c r="M774" s="46"/>
      <c r="N774" s="29"/>
      <c r="O774" s="32"/>
      <c r="P774" s="46"/>
      <c r="Q774" s="46"/>
      <c r="R774" s="29"/>
      <c r="S774" s="32"/>
      <c r="T774" s="46"/>
      <c r="U774" s="46"/>
      <c r="V774" s="29"/>
      <c r="W774" s="24"/>
    </row>
    <row r="775">
      <c r="B775" s="54"/>
      <c r="D775" s="28"/>
      <c r="E775" s="28"/>
      <c r="F775" s="29"/>
      <c r="G775" s="30"/>
      <c r="H775" s="45"/>
      <c r="I775" s="46"/>
      <c r="J775" s="29"/>
      <c r="K775" s="32"/>
      <c r="L775" s="46"/>
      <c r="M775" s="46"/>
      <c r="N775" s="29"/>
      <c r="O775" s="32"/>
      <c r="P775" s="46"/>
      <c r="Q775" s="46"/>
      <c r="R775" s="29"/>
      <c r="S775" s="32"/>
      <c r="T775" s="46"/>
      <c r="U775" s="46"/>
      <c r="V775" s="29"/>
      <c r="W775" s="24"/>
    </row>
    <row r="776">
      <c r="B776" s="54"/>
      <c r="D776" s="28"/>
      <c r="E776" s="28"/>
      <c r="F776" s="29"/>
      <c r="G776" s="30"/>
      <c r="H776" s="45"/>
      <c r="I776" s="46"/>
      <c r="J776" s="29"/>
      <c r="K776" s="32"/>
      <c r="L776" s="46"/>
      <c r="M776" s="46"/>
      <c r="N776" s="29"/>
      <c r="O776" s="32"/>
      <c r="P776" s="46"/>
      <c r="Q776" s="46"/>
      <c r="R776" s="29"/>
      <c r="S776" s="32"/>
      <c r="T776" s="46"/>
      <c r="U776" s="46"/>
      <c r="V776" s="29"/>
      <c r="W776" s="24"/>
    </row>
    <row r="777">
      <c r="B777" s="54"/>
      <c r="D777" s="28"/>
      <c r="E777" s="28"/>
      <c r="F777" s="29"/>
      <c r="G777" s="30"/>
      <c r="H777" s="45"/>
      <c r="I777" s="46"/>
      <c r="J777" s="29"/>
      <c r="K777" s="32"/>
      <c r="L777" s="46"/>
      <c r="M777" s="46"/>
      <c r="N777" s="29"/>
      <c r="O777" s="32"/>
      <c r="P777" s="46"/>
      <c r="Q777" s="46"/>
      <c r="R777" s="29"/>
      <c r="S777" s="32"/>
      <c r="T777" s="46"/>
      <c r="U777" s="46"/>
      <c r="V777" s="29"/>
      <c r="W777" s="24"/>
    </row>
    <row r="778">
      <c r="B778" s="54"/>
      <c r="D778" s="28"/>
      <c r="E778" s="28"/>
      <c r="F778" s="29"/>
      <c r="G778" s="30"/>
      <c r="H778" s="45"/>
      <c r="I778" s="46"/>
      <c r="J778" s="29"/>
      <c r="K778" s="32"/>
      <c r="L778" s="46"/>
      <c r="M778" s="46"/>
      <c r="N778" s="29"/>
      <c r="O778" s="32"/>
      <c r="P778" s="46"/>
      <c r="Q778" s="46"/>
      <c r="R778" s="29"/>
      <c r="S778" s="32"/>
      <c r="T778" s="46"/>
      <c r="U778" s="46"/>
      <c r="V778" s="29"/>
      <c r="W778" s="24"/>
    </row>
    <row r="779">
      <c r="B779" s="54"/>
      <c r="D779" s="28"/>
      <c r="E779" s="28"/>
      <c r="F779" s="29"/>
      <c r="G779" s="30"/>
      <c r="H779" s="45"/>
      <c r="I779" s="46"/>
      <c r="J779" s="29"/>
      <c r="K779" s="32"/>
      <c r="L779" s="46"/>
      <c r="M779" s="46"/>
      <c r="N779" s="29"/>
      <c r="O779" s="32"/>
      <c r="P779" s="46"/>
      <c r="Q779" s="46"/>
      <c r="R779" s="29"/>
      <c r="S779" s="32"/>
      <c r="T779" s="46"/>
      <c r="U779" s="46"/>
      <c r="V779" s="29"/>
      <c r="W779" s="24"/>
    </row>
    <row r="780">
      <c r="B780" s="54"/>
      <c r="D780" s="28"/>
      <c r="E780" s="28"/>
      <c r="F780" s="29"/>
      <c r="G780" s="30"/>
      <c r="H780" s="45"/>
      <c r="I780" s="46"/>
      <c r="J780" s="29"/>
      <c r="K780" s="32"/>
      <c r="L780" s="46"/>
      <c r="M780" s="46"/>
      <c r="N780" s="29"/>
      <c r="O780" s="32"/>
      <c r="P780" s="46"/>
      <c r="Q780" s="46"/>
      <c r="R780" s="29"/>
      <c r="S780" s="32"/>
      <c r="T780" s="46"/>
      <c r="U780" s="46"/>
      <c r="V780" s="29"/>
      <c r="W780" s="24"/>
    </row>
    <row r="781">
      <c r="B781" s="54"/>
      <c r="D781" s="28"/>
      <c r="E781" s="28"/>
      <c r="F781" s="29"/>
      <c r="G781" s="30"/>
      <c r="H781" s="45"/>
      <c r="I781" s="46"/>
      <c r="J781" s="29"/>
      <c r="K781" s="32"/>
      <c r="L781" s="46"/>
      <c r="M781" s="46"/>
      <c r="N781" s="29"/>
      <c r="O781" s="32"/>
      <c r="P781" s="46"/>
      <c r="Q781" s="46"/>
      <c r="R781" s="29"/>
      <c r="S781" s="32"/>
      <c r="T781" s="46"/>
      <c r="U781" s="46"/>
      <c r="V781" s="29"/>
      <c r="W781" s="24"/>
    </row>
    <row r="782">
      <c r="B782" s="54"/>
      <c r="D782" s="28"/>
      <c r="E782" s="28"/>
      <c r="F782" s="29"/>
      <c r="G782" s="30"/>
      <c r="H782" s="45"/>
      <c r="I782" s="46"/>
      <c r="J782" s="29"/>
      <c r="K782" s="32"/>
      <c r="L782" s="46"/>
      <c r="M782" s="46"/>
      <c r="N782" s="29"/>
      <c r="O782" s="32"/>
      <c r="P782" s="46"/>
      <c r="Q782" s="46"/>
      <c r="R782" s="29"/>
      <c r="S782" s="32"/>
      <c r="T782" s="46"/>
      <c r="U782" s="46"/>
      <c r="V782" s="29"/>
      <c r="W782" s="24"/>
    </row>
    <row r="783">
      <c r="B783" s="54"/>
      <c r="D783" s="28"/>
      <c r="E783" s="28"/>
      <c r="F783" s="29"/>
      <c r="G783" s="30"/>
      <c r="H783" s="45"/>
      <c r="I783" s="46"/>
      <c r="J783" s="29"/>
      <c r="K783" s="32"/>
      <c r="L783" s="46"/>
      <c r="M783" s="46"/>
      <c r="N783" s="29"/>
      <c r="O783" s="32"/>
      <c r="P783" s="46"/>
      <c r="Q783" s="46"/>
      <c r="R783" s="29"/>
      <c r="S783" s="32"/>
      <c r="T783" s="46"/>
      <c r="U783" s="46"/>
      <c r="V783" s="29"/>
      <c r="W783" s="24"/>
    </row>
    <row r="784">
      <c r="B784" s="54"/>
      <c r="D784" s="28"/>
      <c r="E784" s="28"/>
      <c r="F784" s="29"/>
      <c r="G784" s="30"/>
      <c r="H784" s="45"/>
      <c r="I784" s="46"/>
      <c r="J784" s="29"/>
      <c r="K784" s="32"/>
      <c r="L784" s="46"/>
      <c r="M784" s="46"/>
      <c r="N784" s="29"/>
      <c r="O784" s="32"/>
      <c r="P784" s="46"/>
      <c r="Q784" s="46"/>
      <c r="R784" s="29"/>
      <c r="S784" s="32"/>
      <c r="T784" s="46"/>
      <c r="U784" s="46"/>
      <c r="V784" s="29"/>
      <c r="W784" s="24"/>
    </row>
    <row r="785">
      <c r="B785" s="54"/>
      <c r="D785" s="28"/>
      <c r="E785" s="28"/>
      <c r="F785" s="29"/>
      <c r="G785" s="30"/>
      <c r="H785" s="45"/>
      <c r="I785" s="46"/>
      <c r="J785" s="29"/>
      <c r="K785" s="32"/>
      <c r="L785" s="46"/>
      <c r="M785" s="46"/>
      <c r="N785" s="29"/>
      <c r="O785" s="32"/>
      <c r="P785" s="46"/>
      <c r="Q785" s="46"/>
      <c r="R785" s="29"/>
      <c r="S785" s="32"/>
      <c r="T785" s="46"/>
      <c r="U785" s="46"/>
      <c r="V785" s="29"/>
      <c r="W785" s="24"/>
    </row>
    <row r="786">
      <c r="B786" s="54"/>
      <c r="D786" s="28"/>
      <c r="E786" s="28"/>
      <c r="F786" s="29"/>
      <c r="G786" s="30"/>
      <c r="H786" s="45"/>
      <c r="I786" s="46"/>
      <c r="J786" s="29"/>
      <c r="K786" s="32"/>
      <c r="L786" s="46"/>
      <c r="M786" s="46"/>
      <c r="N786" s="29"/>
      <c r="O786" s="32"/>
      <c r="P786" s="46"/>
      <c r="Q786" s="46"/>
      <c r="R786" s="29"/>
      <c r="S786" s="32"/>
      <c r="T786" s="46"/>
      <c r="U786" s="46"/>
      <c r="V786" s="29"/>
      <c r="W786" s="24"/>
    </row>
    <row r="787">
      <c r="B787" s="54"/>
      <c r="D787" s="28"/>
      <c r="E787" s="28"/>
      <c r="F787" s="29"/>
      <c r="G787" s="30"/>
      <c r="H787" s="45"/>
      <c r="I787" s="46"/>
      <c r="J787" s="29"/>
      <c r="K787" s="32"/>
      <c r="L787" s="46"/>
      <c r="M787" s="46"/>
      <c r="N787" s="29"/>
      <c r="O787" s="32"/>
      <c r="P787" s="46"/>
      <c r="Q787" s="46"/>
      <c r="R787" s="29"/>
      <c r="S787" s="32"/>
      <c r="T787" s="46"/>
      <c r="U787" s="46"/>
      <c r="V787" s="29"/>
      <c r="W787" s="24"/>
    </row>
    <row r="788">
      <c r="B788" s="54"/>
      <c r="D788" s="28"/>
      <c r="E788" s="28"/>
      <c r="F788" s="29"/>
      <c r="G788" s="30"/>
      <c r="H788" s="45"/>
      <c r="I788" s="46"/>
      <c r="J788" s="29"/>
      <c r="K788" s="32"/>
      <c r="L788" s="46"/>
      <c r="M788" s="46"/>
      <c r="N788" s="29"/>
      <c r="O788" s="32"/>
      <c r="P788" s="46"/>
      <c r="Q788" s="46"/>
      <c r="R788" s="29"/>
      <c r="S788" s="32"/>
      <c r="T788" s="46"/>
      <c r="U788" s="46"/>
      <c r="V788" s="29"/>
      <c r="W788" s="24"/>
    </row>
    <row r="789">
      <c r="B789" s="54"/>
      <c r="D789" s="28"/>
      <c r="E789" s="28"/>
      <c r="F789" s="29"/>
      <c r="G789" s="30"/>
      <c r="H789" s="45"/>
      <c r="I789" s="46"/>
      <c r="J789" s="29"/>
      <c r="K789" s="32"/>
      <c r="L789" s="46"/>
      <c r="M789" s="46"/>
      <c r="N789" s="29"/>
      <c r="O789" s="32"/>
      <c r="P789" s="46"/>
      <c r="Q789" s="46"/>
      <c r="R789" s="29"/>
      <c r="S789" s="32"/>
      <c r="T789" s="46"/>
      <c r="U789" s="46"/>
      <c r="V789" s="29"/>
      <c r="W789" s="24"/>
    </row>
    <row r="790">
      <c r="B790" s="54"/>
      <c r="D790" s="28"/>
      <c r="E790" s="28"/>
      <c r="F790" s="29"/>
      <c r="G790" s="30"/>
      <c r="H790" s="45"/>
      <c r="I790" s="46"/>
      <c r="J790" s="29"/>
      <c r="K790" s="32"/>
      <c r="L790" s="46"/>
      <c r="M790" s="46"/>
      <c r="N790" s="29"/>
      <c r="O790" s="32"/>
      <c r="P790" s="46"/>
      <c r="Q790" s="46"/>
      <c r="R790" s="29"/>
      <c r="S790" s="32"/>
      <c r="T790" s="46"/>
      <c r="U790" s="46"/>
      <c r="V790" s="29"/>
      <c r="W790" s="24"/>
    </row>
    <row r="791">
      <c r="B791" s="54"/>
      <c r="D791" s="28"/>
      <c r="E791" s="28"/>
      <c r="F791" s="29"/>
      <c r="G791" s="30"/>
      <c r="H791" s="45"/>
      <c r="I791" s="46"/>
      <c r="J791" s="29"/>
      <c r="K791" s="32"/>
      <c r="L791" s="46"/>
      <c r="M791" s="46"/>
      <c r="N791" s="29"/>
      <c r="O791" s="32"/>
      <c r="P791" s="46"/>
      <c r="Q791" s="46"/>
      <c r="R791" s="29"/>
      <c r="S791" s="32"/>
      <c r="T791" s="46"/>
      <c r="U791" s="46"/>
      <c r="V791" s="29"/>
      <c r="W791" s="24"/>
    </row>
    <row r="792">
      <c r="B792" s="54"/>
      <c r="D792" s="28"/>
      <c r="E792" s="28"/>
      <c r="F792" s="29"/>
      <c r="G792" s="30"/>
      <c r="H792" s="45"/>
      <c r="I792" s="46"/>
      <c r="J792" s="29"/>
      <c r="K792" s="32"/>
      <c r="L792" s="46"/>
      <c r="M792" s="46"/>
      <c r="N792" s="29"/>
      <c r="O792" s="32"/>
      <c r="P792" s="46"/>
      <c r="Q792" s="46"/>
      <c r="R792" s="29"/>
      <c r="S792" s="32"/>
      <c r="T792" s="46"/>
      <c r="U792" s="46"/>
      <c r="V792" s="29"/>
      <c r="W792" s="24"/>
    </row>
    <row r="793">
      <c r="B793" s="54"/>
      <c r="D793" s="28"/>
      <c r="E793" s="28"/>
      <c r="F793" s="29"/>
      <c r="G793" s="30"/>
      <c r="H793" s="45"/>
      <c r="I793" s="46"/>
      <c r="J793" s="29"/>
      <c r="K793" s="32"/>
      <c r="L793" s="46"/>
      <c r="M793" s="46"/>
      <c r="N793" s="29"/>
      <c r="O793" s="32"/>
      <c r="P793" s="46"/>
      <c r="Q793" s="46"/>
      <c r="R793" s="29"/>
      <c r="S793" s="32"/>
      <c r="T793" s="46"/>
      <c r="U793" s="46"/>
      <c r="V793" s="29"/>
      <c r="W793" s="24"/>
    </row>
    <row r="794">
      <c r="B794" s="54"/>
      <c r="D794" s="28"/>
      <c r="E794" s="28"/>
      <c r="F794" s="29"/>
      <c r="G794" s="30"/>
      <c r="H794" s="45"/>
      <c r="I794" s="46"/>
      <c r="J794" s="29"/>
      <c r="K794" s="32"/>
      <c r="L794" s="46"/>
      <c r="M794" s="46"/>
      <c r="N794" s="29"/>
      <c r="O794" s="32"/>
      <c r="P794" s="46"/>
      <c r="Q794" s="46"/>
      <c r="R794" s="29"/>
      <c r="S794" s="32"/>
      <c r="T794" s="46"/>
      <c r="U794" s="46"/>
      <c r="V794" s="29"/>
      <c r="W794" s="24"/>
    </row>
    <row r="795">
      <c r="B795" s="54"/>
      <c r="D795" s="28"/>
      <c r="E795" s="28"/>
      <c r="F795" s="29"/>
      <c r="G795" s="30"/>
      <c r="H795" s="45"/>
      <c r="I795" s="46"/>
      <c r="J795" s="29"/>
      <c r="K795" s="32"/>
      <c r="L795" s="46"/>
      <c r="M795" s="46"/>
      <c r="N795" s="29"/>
      <c r="O795" s="32"/>
      <c r="P795" s="46"/>
      <c r="Q795" s="46"/>
      <c r="R795" s="29"/>
      <c r="S795" s="32"/>
      <c r="T795" s="46"/>
      <c r="U795" s="46"/>
      <c r="V795" s="29"/>
      <c r="W795" s="24"/>
    </row>
    <row r="796">
      <c r="B796" s="54"/>
      <c r="D796" s="28"/>
      <c r="E796" s="28"/>
      <c r="F796" s="29"/>
      <c r="G796" s="30"/>
      <c r="H796" s="45"/>
      <c r="I796" s="46"/>
      <c r="J796" s="29"/>
      <c r="K796" s="32"/>
      <c r="L796" s="46"/>
      <c r="M796" s="46"/>
      <c r="N796" s="29"/>
      <c r="O796" s="32"/>
      <c r="P796" s="46"/>
      <c r="Q796" s="46"/>
      <c r="R796" s="29"/>
      <c r="S796" s="32"/>
      <c r="T796" s="46"/>
      <c r="U796" s="46"/>
      <c r="V796" s="29"/>
      <c r="W796" s="24"/>
    </row>
    <row r="797">
      <c r="B797" s="54"/>
      <c r="D797" s="28"/>
      <c r="E797" s="28"/>
      <c r="F797" s="29"/>
      <c r="G797" s="30"/>
      <c r="H797" s="45"/>
      <c r="I797" s="46"/>
      <c r="J797" s="29"/>
      <c r="K797" s="32"/>
      <c r="L797" s="46"/>
      <c r="M797" s="46"/>
      <c r="N797" s="29"/>
      <c r="O797" s="32"/>
      <c r="P797" s="46"/>
      <c r="Q797" s="46"/>
      <c r="R797" s="29"/>
      <c r="S797" s="32"/>
      <c r="T797" s="46"/>
      <c r="U797" s="46"/>
      <c r="V797" s="29"/>
      <c r="W797" s="24"/>
    </row>
    <row r="798">
      <c r="B798" s="54"/>
      <c r="D798" s="28"/>
      <c r="E798" s="28"/>
      <c r="F798" s="29"/>
      <c r="G798" s="30"/>
      <c r="H798" s="45"/>
      <c r="I798" s="46"/>
      <c r="J798" s="29"/>
      <c r="K798" s="32"/>
      <c r="L798" s="46"/>
      <c r="M798" s="46"/>
      <c r="N798" s="29"/>
      <c r="O798" s="32"/>
      <c r="P798" s="46"/>
      <c r="Q798" s="46"/>
      <c r="R798" s="29"/>
      <c r="S798" s="32"/>
      <c r="T798" s="46"/>
      <c r="U798" s="46"/>
      <c r="V798" s="29"/>
      <c r="W798" s="24"/>
    </row>
    <row r="799">
      <c r="B799" s="54"/>
      <c r="D799" s="28"/>
      <c r="E799" s="28"/>
      <c r="F799" s="29"/>
      <c r="G799" s="30"/>
      <c r="H799" s="45"/>
      <c r="I799" s="46"/>
      <c r="J799" s="29"/>
      <c r="K799" s="32"/>
      <c r="L799" s="46"/>
      <c r="M799" s="46"/>
      <c r="N799" s="29"/>
      <c r="O799" s="32"/>
      <c r="P799" s="46"/>
      <c r="Q799" s="46"/>
      <c r="R799" s="29"/>
      <c r="S799" s="32"/>
      <c r="T799" s="46"/>
      <c r="U799" s="46"/>
      <c r="V799" s="29"/>
      <c r="W799" s="24"/>
    </row>
    <row r="800">
      <c r="B800" s="54"/>
      <c r="D800" s="28"/>
      <c r="E800" s="28"/>
      <c r="F800" s="29"/>
      <c r="G800" s="30"/>
      <c r="H800" s="45"/>
      <c r="I800" s="46"/>
      <c r="J800" s="29"/>
      <c r="K800" s="32"/>
      <c r="L800" s="46"/>
      <c r="M800" s="46"/>
      <c r="N800" s="29"/>
      <c r="O800" s="32"/>
      <c r="P800" s="46"/>
      <c r="Q800" s="46"/>
      <c r="R800" s="29"/>
      <c r="S800" s="32"/>
      <c r="T800" s="46"/>
      <c r="U800" s="46"/>
      <c r="V800" s="29"/>
      <c r="W800" s="24"/>
    </row>
    <row r="801">
      <c r="B801" s="54"/>
      <c r="D801" s="28"/>
      <c r="E801" s="28"/>
      <c r="F801" s="29"/>
      <c r="G801" s="30"/>
      <c r="H801" s="45"/>
      <c r="I801" s="46"/>
      <c r="J801" s="29"/>
      <c r="K801" s="32"/>
      <c r="L801" s="46"/>
      <c r="M801" s="46"/>
      <c r="N801" s="29"/>
      <c r="O801" s="32"/>
      <c r="P801" s="46"/>
      <c r="Q801" s="46"/>
      <c r="R801" s="29"/>
      <c r="S801" s="32"/>
      <c r="T801" s="46"/>
      <c r="U801" s="46"/>
      <c r="V801" s="29"/>
      <c r="W801" s="24"/>
    </row>
    <row r="802">
      <c r="B802" s="54"/>
      <c r="D802" s="28"/>
      <c r="E802" s="28"/>
      <c r="F802" s="29"/>
      <c r="G802" s="30"/>
      <c r="H802" s="45"/>
      <c r="I802" s="46"/>
      <c r="J802" s="29"/>
      <c r="K802" s="32"/>
      <c r="L802" s="46"/>
      <c r="M802" s="46"/>
      <c r="N802" s="29"/>
      <c r="O802" s="32"/>
      <c r="P802" s="46"/>
      <c r="Q802" s="46"/>
      <c r="R802" s="29"/>
      <c r="S802" s="32"/>
      <c r="T802" s="46"/>
      <c r="U802" s="46"/>
      <c r="V802" s="29"/>
      <c r="W802" s="24"/>
    </row>
    <row r="803">
      <c r="B803" s="54"/>
      <c r="D803" s="28"/>
      <c r="E803" s="28"/>
      <c r="F803" s="29"/>
      <c r="G803" s="30"/>
      <c r="H803" s="45"/>
      <c r="I803" s="46"/>
      <c r="J803" s="29"/>
      <c r="K803" s="32"/>
      <c r="L803" s="46"/>
      <c r="M803" s="46"/>
      <c r="N803" s="29"/>
      <c r="O803" s="32"/>
      <c r="P803" s="46"/>
      <c r="Q803" s="46"/>
      <c r="R803" s="29"/>
      <c r="S803" s="32"/>
      <c r="T803" s="46"/>
      <c r="U803" s="46"/>
      <c r="V803" s="29"/>
      <c r="W803" s="24"/>
    </row>
    <row r="804">
      <c r="B804" s="54"/>
      <c r="D804" s="28"/>
      <c r="E804" s="28"/>
      <c r="F804" s="29"/>
      <c r="G804" s="30"/>
      <c r="H804" s="45"/>
      <c r="I804" s="46"/>
      <c r="J804" s="29"/>
      <c r="K804" s="32"/>
      <c r="L804" s="46"/>
      <c r="M804" s="46"/>
      <c r="N804" s="29"/>
      <c r="O804" s="32"/>
      <c r="P804" s="46"/>
      <c r="Q804" s="46"/>
      <c r="R804" s="29"/>
      <c r="S804" s="32"/>
      <c r="T804" s="46"/>
      <c r="U804" s="46"/>
      <c r="V804" s="29"/>
      <c r="W804" s="24"/>
    </row>
    <row r="805">
      <c r="B805" s="54"/>
      <c r="D805" s="28"/>
      <c r="E805" s="28"/>
      <c r="F805" s="29"/>
      <c r="G805" s="30"/>
      <c r="H805" s="45"/>
      <c r="I805" s="46"/>
      <c r="J805" s="29"/>
      <c r="K805" s="32"/>
      <c r="L805" s="46"/>
      <c r="M805" s="46"/>
      <c r="N805" s="29"/>
      <c r="O805" s="32"/>
      <c r="P805" s="46"/>
      <c r="Q805" s="46"/>
      <c r="R805" s="29"/>
      <c r="S805" s="32"/>
      <c r="T805" s="46"/>
      <c r="U805" s="46"/>
      <c r="V805" s="29"/>
      <c r="W805" s="24"/>
    </row>
    <row r="806">
      <c r="B806" s="54"/>
      <c r="D806" s="28"/>
      <c r="E806" s="28"/>
      <c r="F806" s="29"/>
      <c r="G806" s="30"/>
      <c r="H806" s="45"/>
      <c r="I806" s="46"/>
      <c r="J806" s="29"/>
      <c r="K806" s="32"/>
      <c r="L806" s="46"/>
      <c r="M806" s="46"/>
      <c r="N806" s="29"/>
      <c r="O806" s="32"/>
      <c r="P806" s="46"/>
      <c r="Q806" s="46"/>
      <c r="R806" s="29"/>
      <c r="S806" s="32"/>
      <c r="T806" s="46"/>
      <c r="U806" s="46"/>
      <c r="V806" s="29"/>
      <c r="W806" s="24"/>
    </row>
    <row r="807">
      <c r="B807" s="54"/>
      <c r="D807" s="28"/>
      <c r="E807" s="28"/>
      <c r="F807" s="29"/>
      <c r="G807" s="30"/>
      <c r="H807" s="45"/>
      <c r="I807" s="46"/>
      <c r="J807" s="29"/>
      <c r="K807" s="32"/>
      <c r="L807" s="46"/>
      <c r="M807" s="46"/>
      <c r="N807" s="29"/>
      <c r="O807" s="32"/>
      <c r="P807" s="46"/>
      <c r="Q807" s="46"/>
      <c r="R807" s="29"/>
      <c r="S807" s="32"/>
      <c r="T807" s="46"/>
      <c r="U807" s="46"/>
      <c r="V807" s="29"/>
      <c r="W807" s="24"/>
    </row>
    <row r="808">
      <c r="B808" s="54"/>
      <c r="D808" s="28"/>
      <c r="E808" s="28"/>
      <c r="F808" s="29"/>
      <c r="G808" s="30"/>
      <c r="H808" s="45"/>
      <c r="I808" s="46"/>
      <c r="J808" s="29"/>
      <c r="K808" s="32"/>
      <c r="L808" s="46"/>
      <c r="M808" s="46"/>
      <c r="N808" s="29"/>
      <c r="O808" s="32"/>
      <c r="P808" s="46"/>
      <c r="Q808" s="46"/>
      <c r="R808" s="29"/>
      <c r="S808" s="32"/>
      <c r="T808" s="46"/>
      <c r="U808" s="46"/>
      <c r="V808" s="29"/>
      <c r="W808" s="24"/>
    </row>
    <row r="809">
      <c r="B809" s="54"/>
      <c r="D809" s="28"/>
      <c r="E809" s="28"/>
      <c r="F809" s="29"/>
      <c r="G809" s="30"/>
      <c r="H809" s="45"/>
      <c r="I809" s="46"/>
      <c r="J809" s="29"/>
      <c r="K809" s="32"/>
      <c r="L809" s="46"/>
      <c r="M809" s="46"/>
      <c r="N809" s="29"/>
      <c r="O809" s="32"/>
      <c r="P809" s="46"/>
      <c r="Q809" s="46"/>
      <c r="R809" s="29"/>
      <c r="S809" s="32"/>
      <c r="T809" s="46"/>
      <c r="U809" s="46"/>
      <c r="V809" s="29"/>
      <c r="W809" s="24"/>
    </row>
    <row r="810">
      <c r="B810" s="54"/>
      <c r="D810" s="28"/>
      <c r="E810" s="28"/>
      <c r="F810" s="29"/>
      <c r="G810" s="30"/>
      <c r="H810" s="45"/>
      <c r="I810" s="46"/>
      <c r="J810" s="29"/>
      <c r="K810" s="32"/>
      <c r="L810" s="46"/>
      <c r="M810" s="46"/>
      <c r="N810" s="29"/>
      <c r="O810" s="32"/>
      <c r="P810" s="46"/>
      <c r="Q810" s="46"/>
      <c r="R810" s="29"/>
      <c r="S810" s="32"/>
      <c r="T810" s="46"/>
      <c r="U810" s="46"/>
      <c r="V810" s="29"/>
      <c r="W810" s="24"/>
    </row>
    <row r="811">
      <c r="B811" s="54"/>
      <c r="D811" s="28"/>
      <c r="E811" s="28"/>
      <c r="F811" s="29"/>
      <c r="G811" s="30"/>
      <c r="H811" s="45"/>
      <c r="I811" s="46"/>
      <c r="J811" s="29"/>
      <c r="K811" s="32"/>
      <c r="L811" s="46"/>
      <c r="M811" s="46"/>
      <c r="N811" s="29"/>
      <c r="O811" s="32"/>
      <c r="P811" s="46"/>
      <c r="Q811" s="46"/>
      <c r="R811" s="29"/>
      <c r="S811" s="32"/>
      <c r="T811" s="46"/>
      <c r="U811" s="46"/>
      <c r="V811" s="29"/>
      <c r="W811" s="24"/>
    </row>
    <row r="812">
      <c r="B812" s="54"/>
      <c r="D812" s="28"/>
      <c r="E812" s="28"/>
      <c r="F812" s="29"/>
      <c r="G812" s="30"/>
      <c r="H812" s="45"/>
      <c r="I812" s="46"/>
      <c r="J812" s="29"/>
      <c r="K812" s="32"/>
      <c r="L812" s="46"/>
      <c r="M812" s="46"/>
      <c r="N812" s="29"/>
      <c r="O812" s="32"/>
      <c r="P812" s="46"/>
      <c r="Q812" s="46"/>
      <c r="R812" s="29"/>
      <c r="S812" s="32"/>
      <c r="T812" s="46"/>
      <c r="U812" s="46"/>
      <c r="V812" s="29"/>
      <c r="W812" s="24"/>
    </row>
    <row r="813">
      <c r="B813" s="54"/>
      <c r="D813" s="28"/>
      <c r="E813" s="28"/>
      <c r="F813" s="29"/>
      <c r="G813" s="30"/>
      <c r="H813" s="45"/>
      <c r="I813" s="46"/>
      <c r="J813" s="29"/>
      <c r="K813" s="32"/>
      <c r="L813" s="46"/>
      <c r="M813" s="46"/>
      <c r="N813" s="29"/>
      <c r="O813" s="32"/>
      <c r="P813" s="46"/>
      <c r="Q813" s="46"/>
      <c r="R813" s="29"/>
      <c r="S813" s="32"/>
      <c r="T813" s="46"/>
      <c r="U813" s="46"/>
      <c r="V813" s="29"/>
      <c r="W813" s="24"/>
    </row>
    <row r="814">
      <c r="B814" s="54"/>
      <c r="D814" s="28"/>
      <c r="E814" s="28"/>
      <c r="F814" s="29"/>
      <c r="G814" s="30"/>
      <c r="H814" s="45"/>
      <c r="I814" s="46"/>
      <c r="J814" s="29"/>
      <c r="K814" s="32"/>
      <c r="L814" s="46"/>
      <c r="M814" s="46"/>
      <c r="N814" s="29"/>
      <c r="O814" s="32"/>
      <c r="P814" s="46"/>
      <c r="Q814" s="46"/>
      <c r="R814" s="29"/>
      <c r="S814" s="32"/>
      <c r="T814" s="46"/>
      <c r="U814" s="46"/>
      <c r="V814" s="29"/>
      <c r="W814" s="24"/>
    </row>
    <row r="815">
      <c r="B815" s="54"/>
      <c r="D815" s="28"/>
      <c r="E815" s="28"/>
      <c r="F815" s="29"/>
      <c r="G815" s="30"/>
      <c r="H815" s="45"/>
      <c r="I815" s="46"/>
      <c r="J815" s="29"/>
      <c r="K815" s="32"/>
      <c r="L815" s="46"/>
      <c r="M815" s="46"/>
      <c r="N815" s="29"/>
      <c r="O815" s="32"/>
      <c r="P815" s="46"/>
      <c r="Q815" s="46"/>
      <c r="R815" s="29"/>
      <c r="S815" s="32"/>
      <c r="T815" s="46"/>
      <c r="U815" s="46"/>
      <c r="V815" s="29"/>
      <c r="W815" s="24"/>
    </row>
    <row r="816">
      <c r="B816" s="54"/>
      <c r="D816" s="28"/>
      <c r="E816" s="28"/>
      <c r="F816" s="29"/>
      <c r="G816" s="30"/>
      <c r="H816" s="45"/>
      <c r="I816" s="46"/>
      <c r="J816" s="29"/>
      <c r="K816" s="32"/>
      <c r="L816" s="46"/>
      <c r="M816" s="46"/>
      <c r="N816" s="29"/>
      <c r="O816" s="32"/>
      <c r="P816" s="46"/>
      <c r="Q816" s="46"/>
      <c r="R816" s="29"/>
      <c r="S816" s="32"/>
      <c r="T816" s="46"/>
      <c r="U816" s="46"/>
      <c r="V816" s="29"/>
      <c r="W816" s="24"/>
    </row>
    <row r="817">
      <c r="B817" s="54"/>
      <c r="D817" s="28"/>
      <c r="E817" s="28"/>
      <c r="F817" s="29"/>
      <c r="G817" s="30"/>
      <c r="H817" s="45"/>
      <c r="I817" s="46"/>
      <c r="J817" s="29"/>
      <c r="K817" s="32"/>
      <c r="L817" s="46"/>
      <c r="M817" s="46"/>
      <c r="N817" s="29"/>
      <c r="O817" s="32"/>
      <c r="P817" s="46"/>
      <c r="Q817" s="46"/>
      <c r="R817" s="29"/>
      <c r="S817" s="32"/>
      <c r="T817" s="46"/>
      <c r="U817" s="46"/>
      <c r="V817" s="29"/>
      <c r="W817" s="24"/>
    </row>
    <row r="818">
      <c r="B818" s="54"/>
      <c r="D818" s="28"/>
      <c r="E818" s="28"/>
      <c r="F818" s="29"/>
      <c r="G818" s="30"/>
      <c r="H818" s="45"/>
      <c r="I818" s="46"/>
      <c r="J818" s="29"/>
      <c r="K818" s="32"/>
      <c r="L818" s="46"/>
      <c r="M818" s="46"/>
      <c r="N818" s="29"/>
      <c r="O818" s="32"/>
      <c r="P818" s="46"/>
      <c r="Q818" s="46"/>
      <c r="R818" s="29"/>
      <c r="S818" s="32"/>
      <c r="T818" s="46"/>
      <c r="U818" s="46"/>
      <c r="V818" s="29"/>
      <c r="W818" s="24"/>
    </row>
    <row r="819">
      <c r="B819" s="54"/>
      <c r="D819" s="28"/>
      <c r="E819" s="28"/>
      <c r="F819" s="29"/>
      <c r="G819" s="30"/>
      <c r="H819" s="45"/>
      <c r="I819" s="46"/>
      <c r="J819" s="29"/>
      <c r="K819" s="32"/>
      <c r="L819" s="46"/>
      <c r="M819" s="46"/>
      <c r="N819" s="29"/>
      <c r="O819" s="32"/>
      <c r="P819" s="46"/>
      <c r="Q819" s="46"/>
      <c r="R819" s="29"/>
      <c r="S819" s="32"/>
      <c r="T819" s="46"/>
      <c r="U819" s="46"/>
      <c r="V819" s="29"/>
      <c r="W819" s="24"/>
    </row>
    <row r="820">
      <c r="B820" s="54"/>
      <c r="D820" s="28"/>
      <c r="E820" s="28"/>
      <c r="F820" s="29"/>
      <c r="G820" s="30"/>
      <c r="H820" s="45"/>
      <c r="I820" s="46"/>
      <c r="J820" s="29"/>
      <c r="K820" s="32"/>
      <c r="L820" s="46"/>
      <c r="M820" s="46"/>
      <c r="N820" s="29"/>
      <c r="O820" s="32"/>
      <c r="P820" s="46"/>
      <c r="Q820" s="46"/>
      <c r="R820" s="29"/>
      <c r="S820" s="32"/>
      <c r="T820" s="46"/>
      <c r="U820" s="46"/>
      <c r="V820" s="29"/>
      <c r="W820" s="24"/>
    </row>
    <row r="821">
      <c r="B821" s="54"/>
      <c r="D821" s="28"/>
      <c r="E821" s="28"/>
      <c r="F821" s="29"/>
      <c r="G821" s="30"/>
      <c r="H821" s="45"/>
      <c r="I821" s="46"/>
      <c r="J821" s="29"/>
      <c r="K821" s="32"/>
      <c r="L821" s="46"/>
      <c r="M821" s="46"/>
      <c r="N821" s="29"/>
      <c r="O821" s="32"/>
      <c r="P821" s="46"/>
      <c r="Q821" s="46"/>
      <c r="R821" s="29"/>
      <c r="S821" s="32"/>
      <c r="T821" s="46"/>
      <c r="U821" s="46"/>
      <c r="V821" s="29"/>
      <c r="W821" s="24"/>
    </row>
    <row r="822">
      <c r="B822" s="54"/>
      <c r="D822" s="28"/>
      <c r="E822" s="28"/>
      <c r="F822" s="29"/>
      <c r="G822" s="30"/>
      <c r="H822" s="45"/>
      <c r="I822" s="46"/>
      <c r="J822" s="29"/>
      <c r="K822" s="32"/>
      <c r="L822" s="46"/>
      <c r="M822" s="46"/>
      <c r="N822" s="29"/>
      <c r="O822" s="32"/>
      <c r="P822" s="46"/>
      <c r="Q822" s="46"/>
      <c r="R822" s="29"/>
      <c r="S822" s="32"/>
      <c r="T822" s="46"/>
      <c r="U822" s="46"/>
      <c r="V822" s="29"/>
      <c r="W822" s="24"/>
    </row>
    <row r="823">
      <c r="B823" s="54"/>
      <c r="D823" s="28"/>
      <c r="E823" s="28"/>
      <c r="F823" s="29"/>
      <c r="G823" s="30"/>
      <c r="H823" s="45"/>
      <c r="I823" s="46"/>
      <c r="J823" s="29"/>
      <c r="K823" s="32"/>
      <c r="L823" s="46"/>
      <c r="M823" s="46"/>
      <c r="N823" s="29"/>
      <c r="O823" s="32"/>
      <c r="P823" s="46"/>
      <c r="Q823" s="46"/>
      <c r="R823" s="29"/>
      <c r="S823" s="32"/>
      <c r="T823" s="46"/>
      <c r="U823" s="46"/>
      <c r="V823" s="29"/>
      <c r="W823" s="24"/>
    </row>
    <row r="824">
      <c r="B824" s="54"/>
      <c r="D824" s="28"/>
      <c r="E824" s="28"/>
      <c r="F824" s="29"/>
      <c r="G824" s="30"/>
      <c r="H824" s="45"/>
      <c r="I824" s="46"/>
      <c r="J824" s="29"/>
      <c r="K824" s="32"/>
      <c r="L824" s="46"/>
      <c r="M824" s="46"/>
      <c r="N824" s="29"/>
      <c r="O824" s="32"/>
      <c r="P824" s="46"/>
      <c r="Q824" s="46"/>
      <c r="R824" s="29"/>
      <c r="S824" s="32"/>
      <c r="T824" s="46"/>
      <c r="U824" s="46"/>
      <c r="V824" s="29"/>
      <c r="W824" s="24"/>
    </row>
    <row r="825">
      <c r="B825" s="54"/>
      <c r="D825" s="28"/>
      <c r="E825" s="28"/>
      <c r="F825" s="29"/>
      <c r="G825" s="30"/>
      <c r="H825" s="45"/>
      <c r="I825" s="46"/>
      <c r="J825" s="29"/>
      <c r="K825" s="32"/>
      <c r="L825" s="46"/>
      <c r="M825" s="46"/>
      <c r="N825" s="29"/>
      <c r="O825" s="32"/>
      <c r="P825" s="46"/>
      <c r="Q825" s="46"/>
      <c r="R825" s="29"/>
      <c r="S825" s="32"/>
      <c r="T825" s="46"/>
      <c r="U825" s="46"/>
      <c r="V825" s="29"/>
      <c r="W825" s="24"/>
    </row>
    <row r="826">
      <c r="B826" s="54"/>
      <c r="D826" s="28"/>
      <c r="E826" s="28"/>
      <c r="F826" s="29"/>
      <c r="G826" s="30"/>
      <c r="H826" s="45"/>
      <c r="I826" s="46"/>
      <c r="J826" s="29"/>
      <c r="K826" s="32"/>
      <c r="L826" s="46"/>
      <c r="M826" s="46"/>
      <c r="N826" s="29"/>
      <c r="O826" s="32"/>
      <c r="P826" s="46"/>
      <c r="Q826" s="46"/>
      <c r="R826" s="29"/>
      <c r="S826" s="32"/>
      <c r="T826" s="46"/>
      <c r="U826" s="46"/>
      <c r="V826" s="29"/>
      <c r="W826" s="24"/>
    </row>
    <row r="827">
      <c r="B827" s="54"/>
      <c r="D827" s="28"/>
      <c r="E827" s="28"/>
      <c r="F827" s="29"/>
      <c r="G827" s="30"/>
      <c r="H827" s="45"/>
      <c r="I827" s="46"/>
      <c r="J827" s="29"/>
      <c r="K827" s="32"/>
      <c r="L827" s="46"/>
      <c r="M827" s="46"/>
      <c r="N827" s="29"/>
      <c r="O827" s="32"/>
      <c r="P827" s="46"/>
      <c r="Q827" s="46"/>
      <c r="R827" s="29"/>
      <c r="S827" s="32"/>
      <c r="T827" s="46"/>
      <c r="U827" s="46"/>
      <c r="V827" s="29"/>
      <c r="W827" s="24"/>
    </row>
    <row r="828">
      <c r="B828" s="54"/>
      <c r="D828" s="28"/>
      <c r="E828" s="28"/>
      <c r="F828" s="29"/>
      <c r="G828" s="30"/>
      <c r="H828" s="45"/>
      <c r="I828" s="46"/>
      <c r="J828" s="29"/>
      <c r="K828" s="32"/>
      <c r="L828" s="46"/>
      <c r="M828" s="46"/>
      <c r="N828" s="29"/>
      <c r="O828" s="32"/>
      <c r="P828" s="46"/>
      <c r="Q828" s="46"/>
      <c r="R828" s="29"/>
      <c r="S828" s="32"/>
      <c r="T828" s="46"/>
      <c r="U828" s="46"/>
      <c r="V828" s="29"/>
      <c r="W828" s="24"/>
    </row>
    <row r="829">
      <c r="B829" s="54"/>
      <c r="D829" s="28"/>
      <c r="E829" s="28"/>
      <c r="F829" s="29"/>
      <c r="G829" s="30"/>
      <c r="H829" s="45"/>
      <c r="I829" s="46"/>
      <c r="J829" s="29"/>
      <c r="K829" s="32"/>
      <c r="L829" s="46"/>
      <c r="M829" s="46"/>
      <c r="N829" s="29"/>
      <c r="O829" s="32"/>
      <c r="P829" s="46"/>
      <c r="Q829" s="46"/>
      <c r="R829" s="29"/>
      <c r="S829" s="32"/>
      <c r="T829" s="46"/>
      <c r="U829" s="46"/>
      <c r="V829" s="29"/>
      <c r="W829" s="24"/>
    </row>
    <row r="830">
      <c r="B830" s="54"/>
      <c r="D830" s="28"/>
      <c r="E830" s="28"/>
      <c r="F830" s="29"/>
      <c r="G830" s="30"/>
      <c r="H830" s="45"/>
      <c r="I830" s="46"/>
      <c r="J830" s="29"/>
      <c r="K830" s="32"/>
      <c r="L830" s="46"/>
      <c r="M830" s="46"/>
      <c r="N830" s="29"/>
      <c r="O830" s="32"/>
      <c r="P830" s="46"/>
      <c r="Q830" s="46"/>
      <c r="R830" s="29"/>
      <c r="S830" s="32"/>
      <c r="T830" s="46"/>
      <c r="U830" s="46"/>
      <c r="V830" s="29"/>
      <c r="W830" s="24"/>
    </row>
    <row r="831">
      <c r="B831" s="54"/>
      <c r="D831" s="28"/>
      <c r="E831" s="28"/>
      <c r="F831" s="29"/>
      <c r="G831" s="30"/>
      <c r="H831" s="45"/>
      <c r="I831" s="46"/>
      <c r="J831" s="29"/>
      <c r="K831" s="32"/>
      <c r="L831" s="46"/>
      <c r="M831" s="46"/>
      <c r="N831" s="29"/>
      <c r="O831" s="32"/>
      <c r="P831" s="46"/>
      <c r="Q831" s="46"/>
      <c r="R831" s="29"/>
      <c r="S831" s="32"/>
      <c r="T831" s="46"/>
      <c r="U831" s="46"/>
      <c r="V831" s="29"/>
      <c r="W831" s="24"/>
    </row>
    <row r="832">
      <c r="B832" s="54"/>
      <c r="D832" s="28"/>
      <c r="E832" s="28"/>
      <c r="F832" s="29"/>
      <c r="G832" s="30"/>
      <c r="H832" s="45"/>
      <c r="I832" s="46"/>
      <c r="J832" s="29"/>
      <c r="K832" s="32"/>
      <c r="L832" s="46"/>
      <c r="M832" s="46"/>
      <c r="N832" s="29"/>
      <c r="O832" s="32"/>
      <c r="P832" s="46"/>
      <c r="Q832" s="46"/>
      <c r="R832" s="29"/>
      <c r="S832" s="32"/>
      <c r="T832" s="46"/>
      <c r="U832" s="46"/>
      <c r="V832" s="29"/>
      <c r="W832" s="24"/>
    </row>
    <row r="833">
      <c r="B833" s="54"/>
      <c r="D833" s="28"/>
      <c r="E833" s="28"/>
      <c r="F833" s="29"/>
      <c r="G833" s="30"/>
      <c r="H833" s="45"/>
      <c r="I833" s="46"/>
      <c r="J833" s="29"/>
      <c r="K833" s="32"/>
      <c r="L833" s="46"/>
      <c r="M833" s="46"/>
      <c r="N833" s="29"/>
      <c r="O833" s="32"/>
      <c r="P833" s="46"/>
      <c r="Q833" s="46"/>
      <c r="R833" s="29"/>
      <c r="S833" s="32"/>
      <c r="T833" s="46"/>
      <c r="U833" s="46"/>
      <c r="V833" s="29"/>
      <c r="W833" s="24"/>
    </row>
    <row r="834">
      <c r="B834" s="54"/>
      <c r="D834" s="28"/>
      <c r="E834" s="28"/>
      <c r="F834" s="29"/>
      <c r="G834" s="30"/>
      <c r="H834" s="45"/>
      <c r="I834" s="46"/>
      <c r="J834" s="29"/>
      <c r="K834" s="32"/>
      <c r="L834" s="46"/>
      <c r="M834" s="46"/>
      <c r="N834" s="29"/>
      <c r="O834" s="32"/>
      <c r="P834" s="46"/>
      <c r="Q834" s="46"/>
      <c r="R834" s="29"/>
      <c r="S834" s="32"/>
      <c r="T834" s="46"/>
      <c r="U834" s="46"/>
      <c r="V834" s="29"/>
      <c r="W834" s="24"/>
    </row>
    <row r="835">
      <c r="B835" s="54"/>
      <c r="D835" s="28"/>
      <c r="E835" s="28"/>
      <c r="F835" s="29"/>
      <c r="G835" s="30"/>
      <c r="H835" s="45"/>
      <c r="I835" s="46"/>
      <c r="J835" s="29"/>
      <c r="K835" s="32"/>
      <c r="L835" s="46"/>
      <c r="M835" s="46"/>
      <c r="N835" s="29"/>
      <c r="O835" s="32"/>
      <c r="P835" s="46"/>
      <c r="Q835" s="46"/>
      <c r="R835" s="29"/>
      <c r="S835" s="32"/>
      <c r="T835" s="46"/>
      <c r="U835" s="46"/>
      <c r="V835" s="29"/>
      <c r="W835" s="24"/>
    </row>
    <row r="836">
      <c r="B836" s="54"/>
      <c r="D836" s="28"/>
      <c r="E836" s="28"/>
      <c r="F836" s="29"/>
      <c r="G836" s="30"/>
      <c r="H836" s="45"/>
      <c r="I836" s="46"/>
      <c r="J836" s="29"/>
      <c r="K836" s="32"/>
      <c r="L836" s="46"/>
      <c r="M836" s="46"/>
      <c r="N836" s="29"/>
      <c r="O836" s="32"/>
      <c r="P836" s="46"/>
      <c r="Q836" s="46"/>
      <c r="R836" s="29"/>
      <c r="S836" s="32"/>
      <c r="T836" s="46"/>
      <c r="U836" s="46"/>
      <c r="V836" s="29"/>
      <c r="W836" s="24"/>
    </row>
    <row r="837">
      <c r="B837" s="54"/>
      <c r="D837" s="28"/>
      <c r="E837" s="28"/>
      <c r="F837" s="29"/>
      <c r="G837" s="30"/>
      <c r="H837" s="45"/>
      <c r="I837" s="46"/>
      <c r="J837" s="29"/>
      <c r="K837" s="32"/>
      <c r="L837" s="46"/>
      <c r="M837" s="46"/>
      <c r="N837" s="29"/>
      <c r="O837" s="32"/>
      <c r="P837" s="46"/>
      <c r="Q837" s="46"/>
      <c r="R837" s="29"/>
      <c r="S837" s="32"/>
      <c r="T837" s="46"/>
      <c r="U837" s="46"/>
      <c r="V837" s="29"/>
      <c r="W837" s="24"/>
    </row>
    <row r="838">
      <c r="B838" s="54"/>
      <c r="D838" s="28"/>
      <c r="E838" s="28"/>
      <c r="F838" s="29"/>
      <c r="G838" s="30"/>
      <c r="H838" s="45"/>
      <c r="I838" s="46"/>
      <c r="J838" s="29"/>
      <c r="K838" s="32"/>
      <c r="L838" s="46"/>
      <c r="M838" s="46"/>
      <c r="N838" s="29"/>
      <c r="O838" s="32"/>
      <c r="P838" s="46"/>
      <c r="Q838" s="46"/>
      <c r="R838" s="29"/>
      <c r="S838" s="32"/>
      <c r="T838" s="46"/>
      <c r="U838" s="46"/>
      <c r="V838" s="29"/>
      <c r="W838" s="24"/>
    </row>
    <row r="839">
      <c r="B839" s="54"/>
      <c r="D839" s="28"/>
      <c r="E839" s="28"/>
      <c r="F839" s="29"/>
      <c r="G839" s="30"/>
      <c r="H839" s="45"/>
      <c r="I839" s="46"/>
      <c r="J839" s="29"/>
      <c r="K839" s="32"/>
      <c r="L839" s="46"/>
      <c r="M839" s="46"/>
      <c r="N839" s="29"/>
      <c r="O839" s="32"/>
      <c r="P839" s="46"/>
      <c r="Q839" s="46"/>
      <c r="R839" s="29"/>
      <c r="S839" s="32"/>
      <c r="T839" s="46"/>
      <c r="U839" s="46"/>
      <c r="V839" s="29"/>
      <c r="W839" s="24"/>
    </row>
    <row r="840">
      <c r="B840" s="54"/>
      <c r="D840" s="28"/>
      <c r="E840" s="28"/>
      <c r="F840" s="29"/>
      <c r="G840" s="30"/>
      <c r="H840" s="45"/>
      <c r="I840" s="46"/>
      <c r="J840" s="29"/>
      <c r="K840" s="32"/>
      <c r="L840" s="46"/>
      <c r="M840" s="46"/>
      <c r="N840" s="29"/>
      <c r="O840" s="32"/>
      <c r="P840" s="46"/>
      <c r="Q840" s="46"/>
      <c r="R840" s="29"/>
      <c r="S840" s="32"/>
      <c r="T840" s="46"/>
      <c r="U840" s="46"/>
      <c r="V840" s="29"/>
      <c r="W840" s="24"/>
    </row>
    <row r="841">
      <c r="B841" s="54"/>
      <c r="D841" s="28"/>
      <c r="E841" s="28"/>
      <c r="F841" s="29"/>
      <c r="G841" s="30"/>
      <c r="H841" s="45"/>
      <c r="I841" s="46"/>
      <c r="J841" s="29"/>
      <c r="K841" s="32"/>
      <c r="L841" s="46"/>
      <c r="M841" s="46"/>
      <c r="N841" s="29"/>
      <c r="O841" s="32"/>
      <c r="P841" s="46"/>
      <c r="Q841" s="46"/>
      <c r="R841" s="29"/>
      <c r="S841" s="32"/>
      <c r="T841" s="46"/>
      <c r="U841" s="46"/>
      <c r="V841" s="29"/>
      <c r="W841" s="24"/>
    </row>
    <row r="842">
      <c r="B842" s="54"/>
      <c r="D842" s="28"/>
      <c r="E842" s="28"/>
      <c r="F842" s="29"/>
      <c r="G842" s="30"/>
      <c r="H842" s="45"/>
      <c r="I842" s="46"/>
      <c r="J842" s="29"/>
      <c r="K842" s="32"/>
      <c r="L842" s="46"/>
      <c r="M842" s="46"/>
      <c r="N842" s="29"/>
      <c r="O842" s="32"/>
      <c r="P842" s="46"/>
      <c r="Q842" s="46"/>
      <c r="R842" s="29"/>
      <c r="S842" s="32"/>
      <c r="T842" s="46"/>
      <c r="U842" s="46"/>
      <c r="V842" s="29"/>
      <c r="W842" s="24"/>
    </row>
    <row r="843">
      <c r="B843" s="54"/>
      <c r="D843" s="28"/>
      <c r="E843" s="28"/>
      <c r="F843" s="29"/>
      <c r="G843" s="30"/>
      <c r="H843" s="45"/>
      <c r="I843" s="46"/>
      <c r="J843" s="29"/>
      <c r="K843" s="32"/>
      <c r="L843" s="46"/>
      <c r="M843" s="46"/>
      <c r="N843" s="29"/>
      <c r="O843" s="32"/>
      <c r="P843" s="46"/>
      <c r="Q843" s="46"/>
      <c r="R843" s="29"/>
      <c r="S843" s="32"/>
      <c r="T843" s="46"/>
      <c r="U843" s="46"/>
      <c r="V843" s="29"/>
      <c r="W843" s="24"/>
    </row>
    <row r="844">
      <c r="B844" s="54"/>
      <c r="D844" s="28"/>
      <c r="E844" s="28"/>
      <c r="F844" s="29"/>
      <c r="G844" s="30"/>
      <c r="H844" s="45"/>
      <c r="I844" s="46"/>
      <c r="J844" s="29"/>
      <c r="K844" s="32"/>
      <c r="L844" s="46"/>
      <c r="M844" s="46"/>
      <c r="N844" s="29"/>
      <c r="O844" s="32"/>
      <c r="P844" s="46"/>
      <c r="Q844" s="46"/>
      <c r="R844" s="29"/>
      <c r="S844" s="32"/>
      <c r="T844" s="46"/>
      <c r="U844" s="46"/>
      <c r="V844" s="29"/>
      <c r="W844" s="24"/>
    </row>
    <row r="845">
      <c r="B845" s="54"/>
      <c r="D845" s="28"/>
      <c r="E845" s="28"/>
      <c r="F845" s="29"/>
      <c r="G845" s="30"/>
      <c r="H845" s="45"/>
      <c r="I845" s="46"/>
      <c r="J845" s="29"/>
      <c r="K845" s="32"/>
      <c r="L845" s="46"/>
      <c r="M845" s="46"/>
      <c r="N845" s="29"/>
      <c r="O845" s="32"/>
      <c r="P845" s="46"/>
      <c r="Q845" s="46"/>
      <c r="R845" s="29"/>
      <c r="S845" s="32"/>
      <c r="T845" s="46"/>
      <c r="U845" s="46"/>
      <c r="V845" s="29"/>
      <c r="W845" s="24"/>
    </row>
    <row r="846">
      <c r="B846" s="54"/>
      <c r="D846" s="28"/>
      <c r="E846" s="28"/>
      <c r="F846" s="29"/>
      <c r="G846" s="30"/>
      <c r="H846" s="45"/>
      <c r="I846" s="46"/>
      <c r="J846" s="29"/>
      <c r="K846" s="32"/>
      <c r="L846" s="46"/>
      <c r="M846" s="46"/>
      <c r="N846" s="29"/>
      <c r="O846" s="32"/>
      <c r="P846" s="46"/>
      <c r="Q846" s="46"/>
      <c r="R846" s="29"/>
      <c r="S846" s="32"/>
      <c r="T846" s="46"/>
      <c r="U846" s="46"/>
      <c r="V846" s="29"/>
      <c r="W846" s="24"/>
    </row>
    <row r="847">
      <c r="B847" s="54"/>
      <c r="D847" s="28"/>
      <c r="E847" s="28"/>
      <c r="F847" s="29"/>
      <c r="G847" s="30"/>
      <c r="H847" s="45"/>
      <c r="I847" s="46"/>
      <c r="J847" s="29"/>
      <c r="K847" s="32"/>
      <c r="L847" s="46"/>
      <c r="M847" s="46"/>
      <c r="N847" s="29"/>
      <c r="O847" s="32"/>
      <c r="P847" s="46"/>
      <c r="Q847" s="46"/>
      <c r="R847" s="29"/>
      <c r="S847" s="32"/>
      <c r="T847" s="46"/>
      <c r="U847" s="46"/>
      <c r="V847" s="29"/>
      <c r="W847" s="24"/>
    </row>
    <row r="848">
      <c r="B848" s="54"/>
      <c r="D848" s="28"/>
      <c r="E848" s="28"/>
      <c r="F848" s="29"/>
      <c r="G848" s="30"/>
      <c r="H848" s="45"/>
      <c r="I848" s="46"/>
      <c r="J848" s="29"/>
      <c r="K848" s="32"/>
      <c r="L848" s="46"/>
      <c r="M848" s="46"/>
      <c r="N848" s="29"/>
      <c r="O848" s="32"/>
      <c r="P848" s="46"/>
      <c r="Q848" s="46"/>
      <c r="R848" s="29"/>
      <c r="S848" s="32"/>
      <c r="T848" s="46"/>
      <c r="U848" s="46"/>
      <c r="V848" s="29"/>
      <c r="W848" s="24"/>
    </row>
    <row r="849">
      <c r="B849" s="54"/>
      <c r="D849" s="28"/>
      <c r="E849" s="28"/>
      <c r="F849" s="29"/>
      <c r="G849" s="30"/>
      <c r="H849" s="45"/>
      <c r="I849" s="46"/>
      <c r="J849" s="29"/>
      <c r="K849" s="32"/>
      <c r="L849" s="46"/>
      <c r="M849" s="46"/>
      <c r="N849" s="29"/>
      <c r="O849" s="32"/>
      <c r="P849" s="46"/>
      <c r="Q849" s="46"/>
      <c r="R849" s="29"/>
      <c r="S849" s="32"/>
      <c r="T849" s="46"/>
      <c r="U849" s="46"/>
      <c r="V849" s="29"/>
      <c r="W849" s="24"/>
    </row>
    <row r="850">
      <c r="B850" s="54"/>
      <c r="D850" s="28"/>
      <c r="E850" s="28"/>
      <c r="F850" s="29"/>
      <c r="G850" s="30"/>
      <c r="H850" s="45"/>
      <c r="I850" s="46"/>
      <c r="J850" s="29"/>
      <c r="K850" s="32"/>
      <c r="L850" s="46"/>
      <c r="M850" s="46"/>
      <c r="N850" s="29"/>
      <c r="O850" s="32"/>
      <c r="P850" s="46"/>
      <c r="Q850" s="46"/>
      <c r="R850" s="29"/>
      <c r="S850" s="32"/>
      <c r="T850" s="46"/>
      <c r="U850" s="46"/>
      <c r="V850" s="29"/>
      <c r="W850" s="24"/>
    </row>
    <row r="851">
      <c r="B851" s="54"/>
      <c r="D851" s="28"/>
      <c r="E851" s="28"/>
      <c r="F851" s="29"/>
      <c r="G851" s="30"/>
      <c r="H851" s="45"/>
      <c r="I851" s="46"/>
      <c r="J851" s="29"/>
      <c r="K851" s="32"/>
      <c r="L851" s="46"/>
      <c r="M851" s="46"/>
      <c r="N851" s="29"/>
      <c r="O851" s="32"/>
      <c r="P851" s="46"/>
      <c r="Q851" s="46"/>
      <c r="R851" s="29"/>
      <c r="S851" s="32"/>
      <c r="T851" s="46"/>
      <c r="U851" s="46"/>
      <c r="V851" s="29"/>
      <c r="W851" s="24"/>
    </row>
    <row r="852">
      <c r="B852" s="54"/>
      <c r="D852" s="28"/>
      <c r="E852" s="28"/>
      <c r="F852" s="29"/>
      <c r="G852" s="30"/>
      <c r="H852" s="45"/>
      <c r="I852" s="46"/>
      <c r="J852" s="29"/>
      <c r="K852" s="32"/>
      <c r="L852" s="46"/>
      <c r="M852" s="46"/>
      <c r="N852" s="29"/>
      <c r="O852" s="32"/>
      <c r="P852" s="46"/>
      <c r="Q852" s="46"/>
      <c r="R852" s="29"/>
      <c r="S852" s="32"/>
      <c r="T852" s="46"/>
      <c r="U852" s="46"/>
      <c r="V852" s="29"/>
      <c r="W852" s="24"/>
    </row>
    <row r="853">
      <c r="B853" s="54"/>
      <c r="D853" s="28"/>
      <c r="E853" s="28"/>
      <c r="F853" s="29"/>
      <c r="G853" s="30"/>
      <c r="H853" s="45"/>
      <c r="I853" s="46"/>
      <c r="J853" s="29"/>
      <c r="K853" s="32"/>
      <c r="L853" s="46"/>
      <c r="M853" s="46"/>
      <c r="N853" s="29"/>
      <c r="O853" s="32"/>
      <c r="P853" s="46"/>
      <c r="Q853" s="46"/>
      <c r="R853" s="29"/>
      <c r="S853" s="32"/>
      <c r="T853" s="46"/>
      <c r="U853" s="46"/>
      <c r="V853" s="29"/>
      <c r="W853" s="24"/>
    </row>
    <row r="854">
      <c r="B854" s="54"/>
      <c r="D854" s="28"/>
      <c r="E854" s="28"/>
      <c r="F854" s="29"/>
      <c r="G854" s="30"/>
      <c r="H854" s="45"/>
      <c r="I854" s="46"/>
      <c r="J854" s="29"/>
      <c r="K854" s="32"/>
      <c r="L854" s="46"/>
      <c r="M854" s="46"/>
      <c r="N854" s="29"/>
      <c r="O854" s="32"/>
      <c r="P854" s="46"/>
      <c r="Q854" s="46"/>
      <c r="R854" s="29"/>
      <c r="S854" s="32"/>
      <c r="T854" s="46"/>
      <c r="U854" s="46"/>
      <c r="V854" s="29"/>
      <c r="W854" s="24"/>
    </row>
    <row r="855">
      <c r="B855" s="54"/>
      <c r="D855" s="28"/>
      <c r="E855" s="28"/>
      <c r="F855" s="29"/>
      <c r="G855" s="30"/>
      <c r="H855" s="45"/>
      <c r="I855" s="46"/>
      <c r="J855" s="29"/>
      <c r="K855" s="32"/>
      <c r="L855" s="46"/>
      <c r="M855" s="46"/>
      <c r="N855" s="29"/>
      <c r="O855" s="32"/>
      <c r="P855" s="46"/>
      <c r="Q855" s="46"/>
      <c r="R855" s="29"/>
      <c r="S855" s="32"/>
      <c r="T855" s="46"/>
      <c r="U855" s="46"/>
      <c r="V855" s="29"/>
      <c r="W855" s="24"/>
    </row>
    <row r="856">
      <c r="B856" s="54"/>
      <c r="D856" s="28"/>
      <c r="E856" s="28"/>
      <c r="F856" s="29"/>
      <c r="G856" s="30"/>
      <c r="H856" s="45"/>
      <c r="I856" s="46"/>
      <c r="J856" s="29"/>
      <c r="K856" s="32"/>
      <c r="L856" s="46"/>
      <c r="M856" s="46"/>
      <c r="N856" s="29"/>
      <c r="O856" s="32"/>
      <c r="P856" s="46"/>
      <c r="Q856" s="46"/>
      <c r="R856" s="29"/>
      <c r="S856" s="32"/>
      <c r="T856" s="46"/>
      <c r="U856" s="46"/>
      <c r="V856" s="29"/>
      <c r="W856" s="24"/>
    </row>
    <row r="857">
      <c r="B857" s="54"/>
      <c r="D857" s="28"/>
      <c r="E857" s="28"/>
      <c r="F857" s="29"/>
      <c r="G857" s="30"/>
      <c r="H857" s="45"/>
      <c r="I857" s="46"/>
      <c r="J857" s="29"/>
      <c r="K857" s="32"/>
      <c r="L857" s="46"/>
      <c r="M857" s="46"/>
      <c r="N857" s="29"/>
      <c r="O857" s="32"/>
      <c r="P857" s="46"/>
      <c r="Q857" s="46"/>
      <c r="R857" s="29"/>
      <c r="S857" s="32"/>
      <c r="T857" s="46"/>
      <c r="U857" s="46"/>
      <c r="V857" s="29"/>
      <c r="W857" s="24"/>
    </row>
    <row r="858">
      <c r="B858" s="54"/>
      <c r="D858" s="28"/>
      <c r="E858" s="28"/>
      <c r="F858" s="29"/>
      <c r="G858" s="30"/>
      <c r="H858" s="45"/>
      <c r="I858" s="46"/>
      <c r="J858" s="29"/>
      <c r="K858" s="32"/>
      <c r="L858" s="46"/>
      <c r="M858" s="46"/>
      <c r="N858" s="29"/>
      <c r="O858" s="32"/>
      <c r="P858" s="46"/>
      <c r="Q858" s="46"/>
      <c r="R858" s="29"/>
      <c r="S858" s="32"/>
      <c r="T858" s="46"/>
      <c r="U858" s="46"/>
      <c r="V858" s="29"/>
      <c r="W858" s="24"/>
    </row>
    <row r="859">
      <c r="B859" s="54"/>
      <c r="D859" s="28"/>
      <c r="E859" s="28"/>
      <c r="F859" s="29"/>
      <c r="G859" s="30"/>
      <c r="H859" s="45"/>
      <c r="I859" s="46"/>
      <c r="J859" s="29"/>
      <c r="K859" s="32"/>
      <c r="L859" s="46"/>
      <c r="M859" s="46"/>
      <c r="N859" s="29"/>
      <c r="O859" s="32"/>
      <c r="P859" s="46"/>
      <c r="Q859" s="46"/>
      <c r="R859" s="29"/>
      <c r="S859" s="32"/>
      <c r="T859" s="46"/>
      <c r="U859" s="46"/>
      <c r="V859" s="29"/>
      <c r="W859" s="24"/>
    </row>
    <row r="860">
      <c r="B860" s="54"/>
      <c r="D860" s="28"/>
      <c r="E860" s="28"/>
      <c r="F860" s="29"/>
      <c r="G860" s="30"/>
      <c r="H860" s="45"/>
      <c r="I860" s="46"/>
      <c r="J860" s="29"/>
      <c r="K860" s="32"/>
      <c r="L860" s="46"/>
      <c r="M860" s="46"/>
      <c r="N860" s="29"/>
      <c r="O860" s="32"/>
      <c r="P860" s="46"/>
      <c r="Q860" s="46"/>
      <c r="R860" s="29"/>
      <c r="S860" s="32"/>
      <c r="T860" s="46"/>
      <c r="U860" s="46"/>
      <c r="V860" s="29"/>
      <c r="W860" s="24"/>
    </row>
    <row r="861">
      <c r="B861" s="54"/>
      <c r="D861" s="28"/>
      <c r="E861" s="28"/>
      <c r="F861" s="29"/>
      <c r="G861" s="30"/>
      <c r="H861" s="45"/>
      <c r="I861" s="46"/>
      <c r="J861" s="29"/>
      <c r="K861" s="32"/>
      <c r="L861" s="46"/>
      <c r="M861" s="46"/>
      <c r="N861" s="29"/>
      <c r="O861" s="32"/>
      <c r="P861" s="46"/>
      <c r="Q861" s="46"/>
      <c r="R861" s="29"/>
      <c r="S861" s="32"/>
      <c r="T861" s="46"/>
      <c r="U861" s="46"/>
      <c r="V861" s="29"/>
      <c r="W861" s="24"/>
    </row>
    <row r="862">
      <c r="B862" s="54"/>
      <c r="D862" s="28"/>
      <c r="E862" s="28"/>
      <c r="F862" s="29"/>
      <c r="G862" s="30"/>
      <c r="H862" s="45"/>
      <c r="I862" s="46"/>
      <c r="J862" s="29"/>
      <c r="K862" s="32"/>
      <c r="L862" s="46"/>
      <c r="M862" s="46"/>
      <c r="N862" s="29"/>
      <c r="O862" s="32"/>
      <c r="P862" s="46"/>
      <c r="Q862" s="46"/>
      <c r="R862" s="29"/>
      <c r="S862" s="32"/>
      <c r="T862" s="46"/>
      <c r="U862" s="46"/>
      <c r="V862" s="29"/>
      <c r="W862" s="24"/>
    </row>
    <row r="863">
      <c r="B863" s="54"/>
      <c r="D863" s="28"/>
      <c r="E863" s="28"/>
      <c r="F863" s="29"/>
      <c r="G863" s="30"/>
      <c r="H863" s="45"/>
      <c r="I863" s="46"/>
      <c r="J863" s="29"/>
      <c r="K863" s="32"/>
      <c r="L863" s="46"/>
      <c r="M863" s="46"/>
      <c r="N863" s="29"/>
      <c r="O863" s="32"/>
      <c r="P863" s="46"/>
      <c r="Q863" s="46"/>
      <c r="R863" s="29"/>
      <c r="S863" s="32"/>
      <c r="T863" s="46"/>
      <c r="U863" s="46"/>
      <c r="V863" s="29"/>
      <c r="W863" s="24"/>
    </row>
    <row r="864">
      <c r="B864" s="54"/>
      <c r="D864" s="28"/>
      <c r="E864" s="28"/>
      <c r="F864" s="29"/>
      <c r="G864" s="30"/>
      <c r="H864" s="45"/>
      <c r="I864" s="46"/>
      <c r="J864" s="29"/>
      <c r="K864" s="32"/>
      <c r="L864" s="46"/>
      <c r="M864" s="46"/>
      <c r="N864" s="29"/>
      <c r="O864" s="32"/>
      <c r="P864" s="46"/>
      <c r="Q864" s="46"/>
      <c r="R864" s="29"/>
      <c r="S864" s="32"/>
      <c r="T864" s="46"/>
      <c r="U864" s="46"/>
      <c r="V864" s="29"/>
      <c r="W864" s="24"/>
    </row>
    <row r="865">
      <c r="B865" s="54"/>
      <c r="D865" s="28"/>
      <c r="E865" s="28"/>
      <c r="F865" s="29"/>
      <c r="G865" s="30"/>
      <c r="H865" s="45"/>
      <c r="I865" s="46"/>
      <c r="J865" s="29"/>
      <c r="K865" s="32"/>
      <c r="L865" s="46"/>
      <c r="M865" s="46"/>
      <c r="N865" s="29"/>
      <c r="O865" s="32"/>
      <c r="P865" s="46"/>
      <c r="Q865" s="46"/>
      <c r="R865" s="29"/>
      <c r="S865" s="32"/>
      <c r="T865" s="46"/>
      <c r="U865" s="46"/>
      <c r="V865" s="29"/>
      <c r="W865" s="24"/>
    </row>
    <row r="866">
      <c r="B866" s="54"/>
      <c r="D866" s="28"/>
      <c r="E866" s="28"/>
      <c r="F866" s="29"/>
      <c r="G866" s="30"/>
      <c r="H866" s="45"/>
      <c r="I866" s="46"/>
      <c r="J866" s="29"/>
      <c r="K866" s="32"/>
      <c r="L866" s="46"/>
      <c r="M866" s="46"/>
      <c r="N866" s="29"/>
      <c r="O866" s="32"/>
      <c r="P866" s="46"/>
      <c r="Q866" s="46"/>
      <c r="R866" s="29"/>
      <c r="S866" s="32"/>
      <c r="T866" s="46"/>
      <c r="U866" s="46"/>
      <c r="V866" s="29"/>
      <c r="W866" s="24"/>
    </row>
    <row r="867">
      <c r="B867" s="54"/>
      <c r="D867" s="28"/>
      <c r="E867" s="28"/>
      <c r="F867" s="29"/>
      <c r="G867" s="30"/>
      <c r="H867" s="45"/>
      <c r="I867" s="46"/>
      <c r="J867" s="29"/>
      <c r="K867" s="32"/>
      <c r="L867" s="46"/>
      <c r="M867" s="46"/>
      <c r="N867" s="29"/>
      <c r="O867" s="32"/>
      <c r="P867" s="46"/>
      <c r="Q867" s="46"/>
      <c r="R867" s="29"/>
      <c r="S867" s="32"/>
      <c r="T867" s="46"/>
      <c r="U867" s="46"/>
      <c r="V867" s="29"/>
      <c r="W867" s="24"/>
    </row>
    <row r="868">
      <c r="B868" s="54"/>
      <c r="D868" s="28"/>
      <c r="E868" s="28"/>
      <c r="F868" s="29"/>
      <c r="G868" s="30"/>
      <c r="H868" s="45"/>
      <c r="I868" s="46"/>
      <c r="J868" s="29"/>
      <c r="K868" s="32"/>
      <c r="L868" s="46"/>
      <c r="M868" s="46"/>
      <c r="N868" s="29"/>
      <c r="O868" s="32"/>
      <c r="P868" s="46"/>
      <c r="Q868" s="46"/>
      <c r="R868" s="29"/>
      <c r="S868" s="32"/>
      <c r="T868" s="46"/>
      <c r="U868" s="46"/>
      <c r="V868" s="29"/>
      <c r="W868" s="24"/>
    </row>
    <row r="869">
      <c r="B869" s="54"/>
      <c r="D869" s="28"/>
      <c r="E869" s="28"/>
      <c r="F869" s="29"/>
      <c r="G869" s="30"/>
      <c r="H869" s="45"/>
      <c r="I869" s="46"/>
      <c r="J869" s="29"/>
      <c r="K869" s="32"/>
      <c r="L869" s="46"/>
      <c r="M869" s="46"/>
      <c r="N869" s="29"/>
      <c r="O869" s="32"/>
      <c r="P869" s="46"/>
      <c r="Q869" s="46"/>
      <c r="R869" s="29"/>
      <c r="S869" s="32"/>
      <c r="T869" s="46"/>
      <c r="U869" s="46"/>
      <c r="V869" s="29"/>
      <c r="W869" s="24"/>
    </row>
    <row r="870">
      <c r="B870" s="54"/>
      <c r="D870" s="28"/>
      <c r="E870" s="28"/>
      <c r="F870" s="29"/>
      <c r="G870" s="30"/>
      <c r="H870" s="45"/>
      <c r="I870" s="46"/>
      <c r="J870" s="29"/>
      <c r="K870" s="32"/>
      <c r="L870" s="46"/>
      <c r="M870" s="46"/>
      <c r="N870" s="29"/>
      <c r="O870" s="32"/>
      <c r="P870" s="46"/>
      <c r="Q870" s="46"/>
      <c r="R870" s="29"/>
      <c r="S870" s="32"/>
      <c r="T870" s="46"/>
      <c r="U870" s="46"/>
      <c r="V870" s="29"/>
      <c r="W870" s="24"/>
    </row>
    <row r="871">
      <c r="B871" s="54"/>
      <c r="D871" s="28"/>
      <c r="E871" s="28"/>
      <c r="F871" s="29"/>
      <c r="G871" s="30"/>
      <c r="H871" s="45"/>
      <c r="I871" s="46"/>
      <c r="J871" s="29"/>
      <c r="K871" s="32"/>
      <c r="L871" s="46"/>
      <c r="M871" s="46"/>
      <c r="N871" s="29"/>
      <c r="O871" s="32"/>
      <c r="P871" s="46"/>
      <c r="Q871" s="46"/>
      <c r="R871" s="29"/>
      <c r="S871" s="32"/>
      <c r="T871" s="46"/>
      <c r="U871" s="46"/>
      <c r="V871" s="29"/>
      <c r="W871" s="24"/>
    </row>
    <row r="872">
      <c r="B872" s="54"/>
      <c r="D872" s="28"/>
      <c r="E872" s="28"/>
      <c r="F872" s="29"/>
      <c r="G872" s="30"/>
      <c r="H872" s="45"/>
      <c r="I872" s="46"/>
      <c r="J872" s="29"/>
      <c r="K872" s="32"/>
      <c r="L872" s="46"/>
      <c r="M872" s="46"/>
      <c r="N872" s="29"/>
      <c r="O872" s="32"/>
      <c r="P872" s="46"/>
      <c r="Q872" s="46"/>
      <c r="R872" s="29"/>
      <c r="S872" s="32"/>
      <c r="T872" s="46"/>
      <c r="U872" s="46"/>
      <c r="V872" s="29"/>
      <c r="W872" s="24"/>
    </row>
    <row r="873">
      <c r="B873" s="54"/>
      <c r="D873" s="28"/>
      <c r="E873" s="28"/>
      <c r="F873" s="29"/>
      <c r="G873" s="30"/>
      <c r="H873" s="45"/>
      <c r="I873" s="46"/>
      <c r="J873" s="29"/>
      <c r="K873" s="32"/>
      <c r="L873" s="46"/>
      <c r="M873" s="46"/>
      <c r="N873" s="29"/>
      <c r="O873" s="32"/>
      <c r="P873" s="46"/>
      <c r="Q873" s="46"/>
      <c r="R873" s="29"/>
      <c r="S873" s="32"/>
      <c r="T873" s="46"/>
      <c r="U873" s="46"/>
      <c r="V873" s="29"/>
      <c r="W873" s="24"/>
    </row>
    <row r="874">
      <c r="B874" s="54"/>
      <c r="D874" s="28"/>
      <c r="E874" s="28"/>
      <c r="F874" s="29"/>
      <c r="G874" s="30"/>
      <c r="H874" s="45"/>
      <c r="I874" s="46"/>
      <c r="J874" s="29"/>
      <c r="K874" s="32"/>
      <c r="L874" s="46"/>
      <c r="M874" s="46"/>
      <c r="N874" s="29"/>
      <c r="O874" s="32"/>
      <c r="P874" s="46"/>
      <c r="Q874" s="46"/>
      <c r="R874" s="29"/>
      <c r="S874" s="32"/>
      <c r="T874" s="46"/>
      <c r="U874" s="46"/>
      <c r="V874" s="29"/>
      <c r="W874" s="24"/>
    </row>
    <row r="875">
      <c r="B875" s="54"/>
      <c r="D875" s="28"/>
      <c r="E875" s="28"/>
      <c r="F875" s="29"/>
      <c r="G875" s="30"/>
      <c r="H875" s="45"/>
      <c r="I875" s="46"/>
      <c r="J875" s="29"/>
      <c r="K875" s="32"/>
      <c r="L875" s="46"/>
      <c r="M875" s="46"/>
      <c r="N875" s="29"/>
      <c r="O875" s="32"/>
      <c r="P875" s="46"/>
      <c r="Q875" s="46"/>
      <c r="R875" s="29"/>
      <c r="S875" s="32"/>
      <c r="T875" s="46"/>
      <c r="U875" s="46"/>
      <c r="V875" s="29"/>
      <c r="W875" s="24"/>
    </row>
    <row r="876">
      <c r="B876" s="54"/>
      <c r="D876" s="28"/>
      <c r="E876" s="28"/>
      <c r="F876" s="29"/>
      <c r="G876" s="30"/>
      <c r="H876" s="45"/>
      <c r="I876" s="46"/>
      <c r="J876" s="29"/>
      <c r="K876" s="32"/>
      <c r="L876" s="46"/>
      <c r="M876" s="46"/>
      <c r="N876" s="29"/>
      <c r="O876" s="32"/>
      <c r="P876" s="46"/>
      <c r="Q876" s="46"/>
      <c r="R876" s="29"/>
      <c r="S876" s="32"/>
      <c r="T876" s="46"/>
      <c r="U876" s="46"/>
      <c r="V876" s="29"/>
      <c r="W876" s="24"/>
    </row>
    <row r="877">
      <c r="B877" s="54"/>
      <c r="D877" s="28"/>
      <c r="E877" s="28"/>
      <c r="F877" s="29"/>
      <c r="G877" s="30"/>
      <c r="H877" s="45"/>
      <c r="I877" s="46"/>
      <c r="J877" s="29"/>
      <c r="K877" s="32"/>
      <c r="L877" s="46"/>
      <c r="M877" s="46"/>
      <c r="N877" s="29"/>
      <c r="O877" s="32"/>
      <c r="P877" s="46"/>
      <c r="Q877" s="46"/>
      <c r="R877" s="29"/>
      <c r="S877" s="32"/>
      <c r="T877" s="46"/>
      <c r="U877" s="46"/>
      <c r="V877" s="29"/>
      <c r="W877" s="24"/>
    </row>
    <row r="878">
      <c r="B878" s="54"/>
      <c r="D878" s="28"/>
      <c r="E878" s="28"/>
      <c r="F878" s="29"/>
      <c r="G878" s="30"/>
      <c r="H878" s="45"/>
      <c r="I878" s="46"/>
      <c r="J878" s="29"/>
      <c r="K878" s="32"/>
      <c r="L878" s="46"/>
      <c r="M878" s="46"/>
      <c r="N878" s="29"/>
      <c r="O878" s="32"/>
      <c r="P878" s="46"/>
      <c r="Q878" s="46"/>
      <c r="R878" s="29"/>
      <c r="S878" s="32"/>
      <c r="T878" s="46"/>
      <c r="U878" s="46"/>
      <c r="V878" s="29"/>
      <c r="W878" s="24"/>
    </row>
    <row r="879">
      <c r="B879" s="54"/>
      <c r="D879" s="28"/>
      <c r="E879" s="28"/>
      <c r="F879" s="29"/>
      <c r="G879" s="30"/>
      <c r="H879" s="45"/>
      <c r="I879" s="46"/>
      <c r="J879" s="29"/>
      <c r="K879" s="32"/>
      <c r="L879" s="46"/>
      <c r="M879" s="46"/>
      <c r="N879" s="29"/>
      <c r="O879" s="32"/>
      <c r="P879" s="46"/>
      <c r="Q879" s="46"/>
      <c r="R879" s="29"/>
      <c r="S879" s="32"/>
      <c r="T879" s="46"/>
      <c r="U879" s="46"/>
      <c r="V879" s="29"/>
      <c r="W879" s="24"/>
    </row>
    <row r="880">
      <c r="B880" s="54"/>
      <c r="D880" s="28"/>
      <c r="E880" s="28"/>
      <c r="F880" s="29"/>
      <c r="G880" s="30"/>
      <c r="H880" s="45"/>
      <c r="I880" s="46"/>
      <c r="J880" s="29"/>
      <c r="K880" s="32"/>
      <c r="L880" s="46"/>
      <c r="M880" s="46"/>
      <c r="N880" s="29"/>
      <c r="O880" s="32"/>
      <c r="P880" s="46"/>
      <c r="Q880" s="46"/>
      <c r="R880" s="29"/>
      <c r="S880" s="32"/>
      <c r="T880" s="46"/>
      <c r="U880" s="46"/>
      <c r="V880" s="29"/>
      <c r="W880" s="24"/>
    </row>
    <row r="881">
      <c r="B881" s="54"/>
      <c r="D881" s="28"/>
      <c r="E881" s="28"/>
      <c r="F881" s="29"/>
      <c r="G881" s="30"/>
      <c r="H881" s="45"/>
      <c r="I881" s="46"/>
      <c r="J881" s="29"/>
      <c r="K881" s="32"/>
      <c r="L881" s="46"/>
      <c r="M881" s="46"/>
      <c r="N881" s="29"/>
      <c r="O881" s="32"/>
      <c r="P881" s="46"/>
      <c r="Q881" s="46"/>
      <c r="R881" s="29"/>
      <c r="S881" s="32"/>
      <c r="T881" s="46"/>
      <c r="U881" s="46"/>
      <c r="V881" s="29"/>
      <c r="W881" s="24"/>
    </row>
    <row r="882">
      <c r="B882" s="54"/>
      <c r="D882" s="28"/>
      <c r="E882" s="28"/>
      <c r="F882" s="29"/>
      <c r="G882" s="30"/>
      <c r="H882" s="45"/>
      <c r="I882" s="46"/>
      <c r="J882" s="29"/>
      <c r="K882" s="32"/>
      <c r="L882" s="46"/>
      <c r="M882" s="46"/>
      <c r="N882" s="29"/>
      <c r="O882" s="32"/>
      <c r="P882" s="46"/>
      <c r="Q882" s="46"/>
      <c r="R882" s="29"/>
      <c r="S882" s="32"/>
      <c r="T882" s="46"/>
      <c r="U882" s="46"/>
      <c r="V882" s="29"/>
      <c r="W882" s="24"/>
    </row>
    <row r="883">
      <c r="B883" s="54"/>
      <c r="D883" s="28"/>
      <c r="E883" s="28"/>
      <c r="F883" s="29"/>
      <c r="G883" s="30"/>
      <c r="H883" s="45"/>
      <c r="I883" s="46"/>
      <c r="J883" s="29"/>
      <c r="K883" s="32"/>
      <c r="L883" s="46"/>
      <c r="M883" s="46"/>
      <c r="N883" s="29"/>
      <c r="O883" s="32"/>
      <c r="P883" s="46"/>
      <c r="Q883" s="46"/>
      <c r="R883" s="29"/>
      <c r="S883" s="32"/>
      <c r="T883" s="46"/>
      <c r="U883" s="46"/>
      <c r="V883" s="29"/>
      <c r="W883" s="24"/>
    </row>
    <row r="884">
      <c r="B884" s="54"/>
      <c r="D884" s="28"/>
      <c r="E884" s="28"/>
      <c r="F884" s="29"/>
      <c r="G884" s="30"/>
      <c r="H884" s="45"/>
      <c r="I884" s="46"/>
      <c r="J884" s="29"/>
      <c r="K884" s="32"/>
      <c r="L884" s="46"/>
      <c r="M884" s="46"/>
      <c r="N884" s="29"/>
      <c r="O884" s="32"/>
      <c r="P884" s="46"/>
      <c r="Q884" s="46"/>
      <c r="R884" s="29"/>
      <c r="S884" s="32"/>
      <c r="T884" s="46"/>
      <c r="U884" s="46"/>
      <c r="V884" s="29"/>
      <c r="W884" s="24"/>
    </row>
    <row r="885">
      <c r="B885" s="54"/>
      <c r="D885" s="28"/>
      <c r="E885" s="28"/>
      <c r="F885" s="29"/>
      <c r="G885" s="30"/>
      <c r="H885" s="45"/>
      <c r="I885" s="46"/>
      <c r="J885" s="29"/>
      <c r="K885" s="32"/>
      <c r="L885" s="46"/>
      <c r="M885" s="46"/>
      <c r="N885" s="29"/>
      <c r="O885" s="32"/>
      <c r="P885" s="46"/>
      <c r="Q885" s="46"/>
      <c r="R885" s="29"/>
      <c r="S885" s="32"/>
      <c r="T885" s="46"/>
      <c r="U885" s="46"/>
      <c r="V885" s="29"/>
      <c r="W885" s="24"/>
    </row>
    <row r="886">
      <c r="B886" s="54"/>
      <c r="D886" s="28"/>
      <c r="E886" s="28"/>
      <c r="F886" s="29"/>
      <c r="G886" s="30"/>
      <c r="H886" s="45"/>
      <c r="I886" s="46"/>
      <c r="J886" s="29"/>
      <c r="K886" s="32"/>
      <c r="L886" s="46"/>
      <c r="M886" s="46"/>
      <c r="N886" s="29"/>
      <c r="O886" s="32"/>
      <c r="P886" s="46"/>
      <c r="Q886" s="46"/>
      <c r="R886" s="29"/>
      <c r="S886" s="32"/>
      <c r="T886" s="46"/>
      <c r="U886" s="46"/>
      <c r="V886" s="29"/>
      <c r="W886" s="24"/>
    </row>
    <row r="887">
      <c r="B887" s="54"/>
      <c r="D887" s="28"/>
      <c r="E887" s="28"/>
      <c r="F887" s="29"/>
      <c r="G887" s="30"/>
      <c r="H887" s="45"/>
      <c r="I887" s="46"/>
      <c r="J887" s="29"/>
      <c r="K887" s="32"/>
      <c r="L887" s="46"/>
      <c r="M887" s="46"/>
      <c r="N887" s="29"/>
      <c r="O887" s="32"/>
      <c r="P887" s="46"/>
      <c r="Q887" s="46"/>
      <c r="R887" s="29"/>
      <c r="S887" s="32"/>
      <c r="T887" s="46"/>
      <c r="U887" s="46"/>
      <c r="V887" s="29"/>
      <c r="W887" s="24"/>
    </row>
    <row r="888">
      <c r="B888" s="54"/>
      <c r="D888" s="28"/>
      <c r="E888" s="28"/>
      <c r="F888" s="29"/>
      <c r="G888" s="30"/>
      <c r="H888" s="45"/>
      <c r="I888" s="46"/>
      <c r="J888" s="29"/>
      <c r="K888" s="32"/>
      <c r="L888" s="46"/>
      <c r="M888" s="46"/>
      <c r="N888" s="29"/>
      <c r="O888" s="32"/>
      <c r="P888" s="46"/>
      <c r="Q888" s="46"/>
      <c r="R888" s="29"/>
      <c r="S888" s="32"/>
      <c r="T888" s="46"/>
      <c r="U888" s="46"/>
      <c r="V888" s="29"/>
      <c r="W888" s="24"/>
    </row>
    <row r="889">
      <c r="B889" s="54"/>
      <c r="D889" s="28"/>
      <c r="E889" s="28"/>
      <c r="F889" s="29"/>
      <c r="G889" s="30"/>
      <c r="H889" s="45"/>
      <c r="I889" s="46"/>
      <c r="J889" s="29"/>
      <c r="K889" s="32"/>
      <c r="L889" s="46"/>
      <c r="M889" s="46"/>
      <c r="N889" s="29"/>
      <c r="O889" s="32"/>
      <c r="P889" s="46"/>
      <c r="Q889" s="46"/>
      <c r="R889" s="29"/>
      <c r="S889" s="32"/>
      <c r="T889" s="46"/>
      <c r="U889" s="46"/>
      <c r="V889" s="29"/>
      <c r="W889" s="24"/>
    </row>
    <row r="890">
      <c r="B890" s="54"/>
      <c r="D890" s="28"/>
      <c r="E890" s="28"/>
      <c r="F890" s="29"/>
      <c r="G890" s="30"/>
      <c r="H890" s="45"/>
      <c r="I890" s="46"/>
      <c r="J890" s="29"/>
      <c r="K890" s="32"/>
      <c r="L890" s="46"/>
      <c r="M890" s="46"/>
      <c r="N890" s="29"/>
      <c r="O890" s="32"/>
      <c r="P890" s="46"/>
      <c r="Q890" s="46"/>
      <c r="R890" s="29"/>
      <c r="S890" s="32"/>
      <c r="T890" s="46"/>
      <c r="U890" s="46"/>
      <c r="V890" s="29"/>
      <c r="W890" s="24"/>
    </row>
    <row r="891">
      <c r="B891" s="54"/>
      <c r="D891" s="28"/>
      <c r="E891" s="28"/>
      <c r="F891" s="29"/>
      <c r="G891" s="30"/>
      <c r="H891" s="45"/>
      <c r="I891" s="46"/>
      <c r="J891" s="29"/>
      <c r="K891" s="32"/>
      <c r="L891" s="46"/>
      <c r="M891" s="46"/>
      <c r="N891" s="29"/>
      <c r="O891" s="32"/>
      <c r="P891" s="46"/>
      <c r="Q891" s="46"/>
      <c r="R891" s="29"/>
      <c r="S891" s="32"/>
      <c r="T891" s="46"/>
      <c r="U891" s="46"/>
      <c r="V891" s="29"/>
      <c r="W891" s="24"/>
    </row>
    <row r="892">
      <c r="B892" s="54"/>
      <c r="D892" s="28"/>
      <c r="E892" s="28"/>
      <c r="F892" s="29"/>
      <c r="G892" s="30"/>
      <c r="H892" s="45"/>
      <c r="I892" s="46"/>
      <c r="J892" s="29"/>
      <c r="K892" s="32"/>
      <c r="L892" s="46"/>
      <c r="M892" s="46"/>
      <c r="N892" s="29"/>
      <c r="O892" s="32"/>
      <c r="P892" s="46"/>
      <c r="Q892" s="46"/>
      <c r="R892" s="29"/>
      <c r="S892" s="32"/>
      <c r="T892" s="46"/>
      <c r="U892" s="46"/>
      <c r="V892" s="29"/>
      <c r="W892" s="24"/>
    </row>
    <row r="893">
      <c r="B893" s="54"/>
      <c r="D893" s="28"/>
      <c r="E893" s="28"/>
      <c r="F893" s="29"/>
      <c r="G893" s="30"/>
      <c r="H893" s="45"/>
      <c r="I893" s="46"/>
      <c r="J893" s="29"/>
      <c r="K893" s="32"/>
      <c r="L893" s="46"/>
      <c r="M893" s="46"/>
      <c r="N893" s="29"/>
      <c r="O893" s="32"/>
      <c r="P893" s="46"/>
      <c r="Q893" s="46"/>
      <c r="R893" s="29"/>
      <c r="S893" s="32"/>
      <c r="T893" s="46"/>
      <c r="U893" s="46"/>
      <c r="V893" s="29"/>
      <c r="W893" s="24"/>
    </row>
    <row r="894">
      <c r="B894" s="54"/>
      <c r="D894" s="28"/>
      <c r="E894" s="28"/>
      <c r="F894" s="29"/>
      <c r="G894" s="30"/>
      <c r="H894" s="45"/>
      <c r="I894" s="46"/>
      <c r="J894" s="29"/>
      <c r="K894" s="32"/>
      <c r="L894" s="46"/>
      <c r="M894" s="46"/>
      <c r="N894" s="29"/>
      <c r="O894" s="32"/>
      <c r="P894" s="46"/>
      <c r="Q894" s="46"/>
      <c r="R894" s="29"/>
      <c r="S894" s="32"/>
      <c r="T894" s="46"/>
      <c r="U894" s="46"/>
      <c r="V894" s="29"/>
      <c r="W894" s="24"/>
    </row>
    <row r="895">
      <c r="B895" s="54"/>
      <c r="D895" s="28"/>
      <c r="E895" s="28"/>
      <c r="F895" s="29"/>
      <c r="G895" s="30"/>
      <c r="H895" s="45"/>
      <c r="I895" s="46"/>
      <c r="J895" s="29"/>
      <c r="K895" s="32"/>
      <c r="L895" s="46"/>
      <c r="M895" s="46"/>
      <c r="N895" s="29"/>
      <c r="O895" s="32"/>
      <c r="P895" s="46"/>
      <c r="Q895" s="46"/>
      <c r="R895" s="29"/>
      <c r="S895" s="32"/>
      <c r="T895" s="46"/>
      <c r="U895" s="46"/>
      <c r="V895" s="29"/>
      <c r="W895" s="24"/>
    </row>
    <row r="896">
      <c r="B896" s="54"/>
      <c r="D896" s="28"/>
      <c r="E896" s="28"/>
      <c r="F896" s="29"/>
      <c r="G896" s="30"/>
      <c r="H896" s="45"/>
      <c r="I896" s="46"/>
      <c r="J896" s="29"/>
      <c r="K896" s="32"/>
      <c r="L896" s="46"/>
      <c r="M896" s="46"/>
      <c r="N896" s="29"/>
      <c r="O896" s="32"/>
      <c r="P896" s="46"/>
      <c r="Q896" s="46"/>
      <c r="R896" s="29"/>
      <c r="S896" s="32"/>
      <c r="T896" s="46"/>
      <c r="U896" s="46"/>
      <c r="V896" s="29"/>
      <c r="W896" s="24"/>
    </row>
    <row r="897">
      <c r="B897" s="54"/>
      <c r="D897" s="28"/>
      <c r="E897" s="28"/>
      <c r="F897" s="29"/>
      <c r="G897" s="30"/>
      <c r="H897" s="45"/>
      <c r="I897" s="46"/>
      <c r="J897" s="29"/>
      <c r="K897" s="32"/>
      <c r="L897" s="46"/>
      <c r="M897" s="46"/>
      <c r="N897" s="29"/>
      <c r="O897" s="32"/>
      <c r="P897" s="46"/>
      <c r="Q897" s="46"/>
      <c r="R897" s="29"/>
      <c r="S897" s="32"/>
      <c r="T897" s="46"/>
      <c r="U897" s="46"/>
      <c r="V897" s="29"/>
      <c r="W897" s="24"/>
    </row>
    <row r="898">
      <c r="B898" s="54"/>
      <c r="D898" s="28"/>
      <c r="E898" s="28"/>
      <c r="F898" s="29"/>
      <c r="G898" s="30"/>
      <c r="H898" s="45"/>
      <c r="I898" s="46"/>
      <c r="J898" s="29"/>
      <c r="K898" s="32"/>
      <c r="L898" s="46"/>
      <c r="M898" s="46"/>
      <c r="N898" s="29"/>
      <c r="O898" s="32"/>
      <c r="P898" s="46"/>
      <c r="Q898" s="46"/>
      <c r="R898" s="29"/>
      <c r="S898" s="32"/>
      <c r="T898" s="46"/>
      <c r="U898" s="46"/>
      <c r="V898" s="29"/>
      <c r="W898" s="24"/>
    </row>
    <row r="899">
      <c r="B899" s="54"/>
      <c r="D899" s="28"/>
      <c r="E899" s="28"/>
      <c r="F899" s="29"/>
      <c r="G899" s="30"/>
      <c r="H899" s="45"/>
      <c r="I899" s="46"/>
      <c r="J899" s="29"/>
      <c r="K899" s="32"/>
      <c r="L899" s="46"/>
      <c r="M899" s="46"/>
      <c r="N899" s="29"/>
      <c r="O899" s="32"/>
      <c r="P899" s="46"/>
      <c r="Q899" s="46"/>
      <c r="R899" s="29"/>
      <c r="S899" s="32"/>
      <c r="T899" s="46"/>
      <c r="U899" s="46"/>
      <c r="V899" s="29"/>
      <c r="W899" s="24"/>
    </row>
    <row r="900">
      <c r="B900" s="54"/>
      <c r="D900" s="28"/>
      <c r="E900" s="28"/>
      <c r="F900" s="29"/>
      <c r="G900" s="30"/>
      <c r="H900" s="45"/>
      <c r="I900" s="46"/>
      <c r="J900" s="29"/>
      <c r="K900" s="32"/>
      <c r="L900" s="46"/>
      <c r="M900" s="46"/>
      <c r="N900" s="29"/>
      <c r="O900" s="32"/>
      <c r="P900" s="46"/>
      <c r="Q900" s="46"/>
      <c r="R900" s="29"/>
      <c r="S900" s="32"/>
      <c r="T900" s="46"/>
      <c r="U900" s="46"/>
      <c r="V900" s="29"/>
      <c r="W900" s="24"/>
    </row>
    <row r="901">
      <c r="B901" s="54"/>
      <c r="D901" s="28"/>
      <c r="E901" s="28"/>
      <c r="F901" s="29"/>
      <c r="G901" s="30"/>
      <c r="H901" s="45"/>
      <c r="I901" s="46"/>
      <c r="J901" s="29"/>
      <c r="K901" s="32"/>
      <c r="L901" s="46"/>
      <c r="M901" s="46"/>
      <c r="N901" s="29"/>
      <c r="O901" s="32"/>
      <c r="P901" s="46"/>
      <c r="Q901" s="46"/>
      <c r="R901" s="29"/>
      <c r="S901" s="32"/>
      <c r="T901" s="46"/>
      <c r="U901" s="46"/>
      <c r="V901" s="29"/>
      <c r="W901" s="24"/>
    </row>
    <row r="902">
      <c r="B902" s="54"/>
      <c r="D902" s="28"/>
      <c r="E902" s="28"/>
      <c r="F902" s="29"/>
      <c r="G902" s="30"/>
      <c r="H902" s="45"/>
      <c r="I902" s="46"/>
      <c r="J902" s="29"/>
      <c r="K902" s="32"/>
      <c r="L902" s="46"/>
      <c r="M902" s="46"/>
      <c r="N902" s="29"/>
      <c r="O902" s="32"/>
      <c r="P902" s="46"/>
      <c r="Q902" s="46"/>
      <c r="R902" s="29"/>
      <c r="S902" s="32"/>
      <c r="T902" s="46"/>
      <c r="U902" s="46"/>
      <c r="V902" s="29"/>
      <c r="W902" s="24"/>
    </row>
    <row r="903">
      <c r="B903" s="54"/>
      <c r="D903" s="28"/>
      <c r="E903" s="28"/>
      <c r="F903" s="29"/>
      <c r="G903" s="30"/>
      <c r="H903" s="45"/>
      <c r="I903" s="46"/>
      <c r="J903" s="29"/>
      <c r="K903" s="32"/>
      <c r="L903" s="46"/>
      <c r="M903" s="46"/>
      <c r="N903" s="29"/>
      <c r="O903" s="32"/>
      <c r="P903" s="46"/>
      <c r="Q903" s="46"/>
      <c r="R903" s="29"/>
      <c r="S903" s="32"/>
      <c r="T903" s="46"/>
      <c r="U903" s="46"/>
      <c r="V903" s="29"/>
      <c r="W903" s="24"/>
    </row>
    <row r="904">
      <c r="B904" s="54"/>
      <c r="D904" s="28"/>
      <c r="E904" s="28"/>
      <c r="F904" s="29"/>
      <c r="G904" s="30"/>
      <c r="H904" s="45"/>
      <c r="I904" s="46"/>
      <c r="J904" s="29"/>
      <c r="K904" s="32"/>
      <c r="L904" s="46"/>
      <c r="M904" s="46"/>
      <c r="N904" s="29"/>
      <c r="O904" s="32"/>
      <c r="P904" s="46"/>
      <c r="Q904" s="46"/>
      <c r="R904" s="29"/>
      <c r="S904" s="32"/>
      <c r="T904" s="46"/>
      <c r="U904" s="46"/>
      <c r="V904" s="29"/>
      <c r="W904" s="24"/>
    </row>
    <row r="905">
      <c r="B905" s="54"/>
      <c r="D905" s="28"/>
      <c r="E905" s="28"/>
      <c r="F905" s="29"/>
      <c r="G905" s="30"/>
      <c r="H905" s="45"/>
      <c r="I905" s="46"/>
      <c r="J905" s="29"/>
      <c r="K905" s="32"/>
      <c r="L905" s="46"/>
      <c r="M905" s="46"/>
      <c r="N905" s="29"/>
      <c r="O905" s="32"/>
      <c r="P905" s="46"/>
      <c r="Q905" s="46"/>
      <c r="R905" s="29"/>
      <c r="S905" s="32"/>
      <c r="T905" s="46"/>
      <c r="U905" s="46"/>
      <c r="V905" s="29"/>
      <c r="W905" s="24"/>
    </row>
    <row r="906">
      <c r="B906" s="54"/>
      <c r="D906" s="28"/>
      <c r="E906" s="28"/>
      <c r="F906" s="29"/>
      <c r="G906" s="30"/>
      <c r="H906" s="45"/>
      <c r="I906" s="46"/>
      <c r="J906" s="29"/>
      <c r="K906" s="32"/>
      <c r="L906" s="46"/>
      <c r="M906" s="46"/>
      <c r="N906" s="29"/>
      <c r="O906" s="32"/>
      <c r="P906" s="46"/>
      <c r="Q906" s="46"/>
      <c r="R906" s="29"/>
      <c r="S906" s="32"/>
      <c r="T906" s="46"/>
      <c r="U906" s="46"/>
      <c r="V906" s="29"/>
      <c r="W906" s="24"/>
    </row>
    <row r="907">
      <c r="B907" s="54"/>
      <c r="D907" s="28"/>
      <c r="E907" s="28"/>
      <c r="F907" s="29"/>
      <c r="G907" s="30"/>
      <c r="H907" s="45"/>
      <c r="I907" s="46"/>
      <c r="J907" s="29"/>
      <c r="K907" s="32"/>
      <c r="L907" s="46"/>
      <c r="M907" s="46"/>
      <c r="N907" s="29"/>
      <c r="O907" s="32"/>
      <c r="P907" s="46"/>
      <c r="Q907" s="46"/>
      <c r="R907" s="29"/>
      <c r="S907" s="32"/>
      <c r="T907" s="46"/>
      <c r="U907" s="46"/>
      <c r="V907" s="29"/>
      <c r="W907" s="24"/>
    </row>
    <row r="908">
      <c r="B908" s="54"/>
      <c r="D908" s="28"/>
      <c r="E908" s="28"/>
      <c r="F908" s="29"/>
      <c r="G908" s="30"/>
      <c r="H908" s="45"/>
      <c r="I908" s="46"/>
      <c r="J908" s="29"/>
      <c r="K908" s="32"/>
      <c r="L908" s="46"/>
      <c r="M908" s="46"/>
      <c r="N908" s="29"/>
      <c r="O908" s="32"/>
      <c r="P908" s="46"/>
      <c r="Q908" s="46"/>
      <c r="R908" s="29"/>
      <c r="S908" s="32"/>
      <c r="T908" s="46"/>
      <c r="U908" s="46"/>
      <c r="V908" s="29"/>
      <c r="W908" s="24"/>
    </row>
    <row r="909">
      <c r="B909" s="54"/>
      <c r="D909" s="28"/>
      <c r="E909" s="28"/>
      <c r="F909" s="29"/>
      <c r="G909" s="30"/>
      <c r="H909" s="45"/>
      <c r="I909" s="46"/>
      <c r="J909" s="29"/>
      <c r="K909" s="32"/>
      <c r="L909" s="46"/>
      <c r="M909" s="46"/>
      <c r="N909" s="29"/>
      <c r="O909" s="32"/>
      <c r="P909" s="46"/>
      <c r="Q909" s="46"/>
      <c r="R909" s="29"/>
      <c r="S909" s="32"/>
      <c r="T909" s="46"/>
      <c r="U909" s="46"/>
      <c r="V909" s="29"/>
      <c r="W909" s="24"/>
    </row>
    <row r="910">
      <c r="B910" s="54"/>
      <c r="D910" s="28"/>
      <c r="E910" s="28"/>
      <c r="F910" s="29"/>
      <c r="G910" s="30"/>
      <c r="H910" s="45"/>
      <c r="I910" s="46"/>
      <c r="J910" s="29"/>
      <c r="K910" s="32"/>
      <c r="L910" s="46"/>
      <c r="M910" s="46"/>
      <c r="N910" s="29"/>
      <c r="O910" s="32"/>
      <c r="P910" s="46"/>
      <c r="Q910" s="46"/>
      <c r="R910" s="29"/>
      <c r="S910" s="32"/>
      <c r="T910" s="46"/>
      <c r="U910" s="46"/>
      <c r="V910" s="29"/>
      <c r="W910" s="24"/>
    </row>
    <row r="911">
      <c r="B911" s="54"/>
      <c r="D911" s="28"/>
      <c r="E911" s="28"/>
      <c r="F911" s="29"/>
      <c r="G911" s="30"/>
      <c r="H911" s="45"/>
      <c r="I911" s="46"/>
      <c r="J911" s="29"/>
      <c r="K911" s="32"/>
      <c r="L911" s="46"/>
      <c r="M911" s="46"/>
      <c r="N911" s="29"/>
      <c r="O911" s="32"/>
      <c r="P911" s="46"/>
      <c r="Q911" s="46"/>
      <c r="R911" s="29"/>
      <c r="S911" s="32"/>
      <c r="T911" s="46"/>
      <c r="U911" s="46"/>
      <c r="V911" s="29"/>
      <c r="W911" s="24"/>
    </row>
    <row r="912">
      <c r="B912" s="54"/>
      <c r="D912" s="28"/>
      <c r="E912" s="28"/>
      <c r="F912" s="29"/>
      <c r="G912" s="30"/>
      <c r="H912" s="45"/>
      <c r="I912" s="46"/>
      <c r="J912" s="29"/>
      <c r="K912" s="32"/>
      <c r="L912" s="46"/>
      <c r="M912" s="46"/>
      <c r="N912" s="29"/>
      <c r="O912" s="32"/>
      <c r="P912" s="46"/>
      <c r="Q912" s="46"/>
      <c r="R912" s="29"/>
      <c r="S912" s="32"/>
      <c r="T912" s="46"/>
      <c r="U912" s="46"/>
      <c r="V912" s="29"/>
      <c r="W912" s="24"/>
    </row>
    <row r="913">
      <c r="B913" s="54"/>
      <c r="D913" s="28"/>
      <c r="E913" s="28"/>
      <c r="F913" s="29"/>
      <c r="G913" s="30"/>
      <c r="H913" s="45"/>
      <c r="I913" s="46"/>
      <c r="J913" s="29"/>
      <c r="K913" s="32"/>
      <c r="L913" s="46"/>
      <c r="M913" s="46"/>
      <c r="N913" s="29"/>
      <c r="O913" s="32"/>
      <c r="P913" s="46"/>
      <c r="Q913" s="46"/>
      <c r="R913" s="29"/>
      <c r="S913" s="32"/>
      <c r="T913" s="46"/>
      <c r="U913" s="46"/>
      <c r="V913" s="29"/>
      <c r="W913" s="24"/>
    </row>
    <row r="914">
      <c r="B914" s="54"/>
      <c r="D914" s="28"/>
      <c r="E914" s="28"/>
      <c r="F914" s="29"/>
      <c r="G914" s="30"/>
      <c r="H914" s="45"/>
      <c r="I914" s="46"/>
      <c r="J914" s="29"/>
      <c r="K914" s="32"/>
      <c r="L914" s="46"/>
      <c r="M914" s="46"/>
      <c r="N914" s="29"/>
      <c r="O914" s="32"/>
      <c r="P914" s="46"/>
      <c r="Q914" s="46"/>
      <c r="R914" s="29"/>
      <c r="S914" s="32"/>
      <c r="T914" s="46"/>
      <c r="U914" s="46"/>
      <c r="V914" s="29"/>
      <c r="W914" s="24"/>
    </row>
    <row r="915">
      <c r="B915" s="54"/>
      <c r="D915" s="28"/>
      <c r="E915" s="28"/>
      <c r="F915" s="29"/>
      <c r="G915" s="30"/>
      <c r="H915" s="45"/>
      <c r="I915" s="46"/>
      <c r="J915" s="29"/>
      <c r="K915" s="32"/>
      <c r="L915" s="46"/>
      <c r="M915" s="46"/>
      <c r="N915" s="29"/>
      <c r="O915" s="32"/>
      <c r="P915" s="46"/>
      <c r="Q915" s="46"/>
      <c r="R915" s="29"/>
      <c r="S915" s="32"/>
      <c r="T915" s="46"/>
      <c r="U915" s="46"/>
      <c r="V915" s="29"/>
      <c r="W915" s="24"/>
    </row>
    <row r="916">
      <c r="B916" s="54"/>
      <c r="D916" s="28"/>
      <c r="E916" s="28"/>
      <c r="F916" s="29"/>
      <c r="G916" s="30"/>
      <c r="H916" s="45"/>
      <c r="I916" s="46"/>
      <c r="J916" s="29"/>
      <c r="K916" s="32"/>
      <c r="L916" s="46"/>
      <c r="M916" s="46"/>
      <c r="N916" s="29"/>
      <c r="O916" s="32"/>
      <c r="P916" s="46"/>
      <c r="Q916" s="46"/>
      <c r="R916" s="29"/>
      <c r="S916" s="32"/>
      <c r="T916" s="46"/>
      <c r="U916" s="46"/>
      <c r="V916" s="29"/>
      <c r="W916" s="24"/>
    </row>
    <row r="917">
      <c r="B917" s="54"/>
      <c r="D917" s="28"/>
      <c r="E917" s="28"/>
      <c r="F917" s="29"/>
      <c r="G917" s="30"/>
      <c r="H917" s="45"/>
      <c r="I917" s="46"/>
      <c r="J917" s="29"/>
      <c r="K917" s="32"/>
      <c r="L917" s="46"/>
      <c r="M917" s="46"/>
      <c r="N917" s="29"/>
      <c r="O917" s="32"/>
      <c r="P917" s="46"/>
      <c r="Q917" s="46"/>
      <c r="R917" s="29"/>
      <c r="S917" s="32"/>
      <c r="T917" s="46"/>
      <c r="U917" s="46"/>
      <c r="V917" s="29"/>
      <c r="W917" s="24"/>
    </row>
    <row r="918">
      <c r="B918" s="54"/>
      <c r="D918" s="28"/>
      <c r="E918" s="28"/>
      <c r="F918" s="29"/>
      <c r="G918" s="30"/>
      <c r="H918" s="45"/>
      <c r="I918" s="46"/>
      <c r="J918" s="29"/>
      <c r="K918" s="32"/>
      <c r="L918" s="46"/>
      <c r="M918" s="46"/>
      <c r="N918" s="29"/>
      <c r="O918" s="32"/>
      <c r="P918" s="46"/>
      <c r="Q918" s="46"/>
      <c r="R918" s="29"/>
      <c r="S918" s="32"/>
      <c r="T918" s="46"/>
      <c r="U918" s="46"/>
      <c r="V918" s="29"/>
      <c r="W918" s="24"/>
    </row>
    <row r="919">
      <c r="B919" s="54"/>
      <c r="D919" s="28"/>
      <c r="E919" s="28"/>
      <c r="F919" s="29"/>
      <c r="G919" s="30"/>
      <c r="H919" s="45"/>
      <c r="I919" s="46"/>
      <c r="J919" s="29"/>
      <c r="K919" s="32"/>
      <c r="L919" s="46"/>
      <c r="M919" s="46"/>
      <c r="N919" s="29"/>
      <c r="O919" s="32"/>
      <c r="P919" s="46"/>
      <c r="Q919" s="46"/>
      <c r="R919" s="29"/>
      <c r="S919" s="32"/>
      <c r="T919" s="46"/>
      <c r="U919" s="46"/>
      <c r="V919" s="29"/>
      <c r="W919" s="24"/>
    </row>
    <row r="920">
      <c r="B920" s="54"/>
      <c r="D920" s="28"/>
      <c r="E920" s="28"/>
      <c r="F920" s="29"/>
      <c r="G920" s="30"/>
      <c r="H920" s="45"/>
      <c r="I920" s="46"/>
      <c r="J920" s="29"/>
      <c r="K920" s="32"/>
      <c r="L920" s="46"/>
      <c r="M920" s="46"/>
      <c r="N920" s="29"/>
      <c r="O920" s="32"/>
      <c r="P920" s="46"/>
      <c r="Q920" s="46"/>
      <c r="R920" s="29"/>
      <c r="S920" s="32"/>
      <c r="T920" s="46"/>
      <c r="U920" s="46"/>
      <c r="V920" s="29"/>
      <c r="W920" s="24"/>
    </row>
    <row r="921">
      <c r="B921" s="54"/>
      <c r="D921" s="28"/>
      <c r="E921" s="28"/>
      <c r="F921" s="29"/>
      <c r="G921" s="30"/>
      <c r="H921" s="45"/>
      <c r="I921" s="46"/>
      <c r="J921" s="29"/>
      <c r="K921" s="32"/>
      <c r="L921" s="46"/>
      <c r="M921" s="46"/>
      <c r="N921" s="29"/>
      <c r="O921" s="32"/>
      <c r="P921" s="46"/>
      <c r="Q921" s="46"/>
      <c r="R921" s="29"/>
      <c r="S921" s="32"/>
      <c r="T921" s="46"/>
      <c r="U921" s="46"/>
      <c r="V921" s="29"/>
      <c r="W921" s="24"/>
    </row>
    <row r="922">
      <c r="B922" s="54"/>
      <c r="D922" s="28"/>
      <c r="E922" s="28"/>
      <c r="F922" s="29"/>
      <c r="G922" s="30"/>
      <c r="H922" s="45"/>
      <c r="I922" s="46"/>
      <c r="J922" s="29"/>
      <c r="K922" s="32"/>
      <c r="L922" s="46"/>
      <c r="M922" s="46"/>
      <c r="N922" s="29"/>
      <c r="O922" s="32"/>
      <c r="P922" s="46"/>
      <c r="Q922" s="46"/>
      <c r="R922" s="29"/>
      <c r="S922" s="32"/>
      <c r="T922" s="46"/>
      <c r="U922" s="46"/>
      <c r="V922" s="29"/>
      <c r="W922" s="24"/>
    </row>
    <row r="923">
      <c r="B923" s="54"/>
      <c r="D923" s="28"/>
      <c r="E923" s="28"/>
      <c r="F923" s="29"/>
      <c r="G923" s="30"/>
      <c r="H923" s="45"/>
      <c r="I923" s="46"/>
      <c r="J923" s="29"/>
      <c r="K923" s="32"/>
      <c r="L923" s="46"/>
      <c r="M923" s="46"/>
      <c r="N923" s="29"/>
      <c r="O923" s="32"/>
      <c r="P923" s="46"/>
      <c r="Q923" s="46"/>
      <c r="R923" s="29"/>
      <c r="S923" s="32"/>
      <c r="T923" s="46"/>
      <c r="U923" s="46"/>
      <c r="V923" s="29"/>
      <c r="W923" s="24"/>
    </row>
    <row r="924">
      <c r="B924" s="54"/>
      <c r="D924" s="28"/>
      <c r="E924" s="28"/>
      <c r="F924" s="29"/>
      <c r="G924" s="30"/>
      <c r="H924" s="45"/>
      <c r="I924" s="46"/>
      <c r="J924" s="29"/>
      <c r="K924" s="32"/>
      <c r="L924" s="46"/>
      <c r="M924" s="46"/>
      <c r="N924" s="29"/>
      <c r="O924" s="32"/>
      <c r="P924" s="46"/>
      <c r="Q924" s="46"/>
      <c r="R924" s="29"/>
      <c r="S924" s="32"/>
      <c r="T924" s="46"/>
      <c r="U924" s="46"/>
      <c r="V924" s="29"/>
      <c r="W924" s="24"/>
    </row>
    <row r="925">
      <c r="B925" s="54"/>
      <c r="D925" s="28"/>
      <c r="E925" s="28"/>
      <c r="F925" s="29"/>
      <c r="G925" s="30"/>
      <c r="H925" s="45"/>
      <c r="I925" s="46"/>
      <c r="J925" s="29"/>
      <c r="K925" s="32"/>
      <c r="L925" s="46"/>
      <c r="M925" s="46"/>
      <c r="N925" s="29"/>
      <c r="O925" s="32"/>
      <c r="P925" s="46"/>
      <c r="Q925" s="46"/>
      <c r="R925" s="29"/>
      <c r="S925" s="32"/>
      <c r="T925" s="46"/>
      <c r="U925" s="46"/>
      <c r="V925" s="29"/>
      <c r="W925" s="24"/>
    </row>
    <row r="926">
      <c r="B926" s="54"/>
      <c r="D926" s="28"/>
      <c r="E926" s="28"/>
      <c r="F926" s="29"/>
      <c r="G926" s="30"/>
      <c r="H926" s="45"/>
      <c r="I926" s="46"/>
      <c r="J926" s="29"/>
      <c r="K926" s="32"/>
      <c r="L926" s="46"/>
      <c r="M926" s="46"/>
      <c r="N926" s="29"/>
      <c r="O926" s="32"/>
      <c r="P926" s="46"/>
      <c r="Q926" s="46"/>
      <c r="R926" s="29"/>
      <c r="S926" s="32"/>
      <c r="T926" s="46"/>
      <c r="U926" s="46"/>
      <c r="V926" s="29"/>
      <c r="W926" s="24"/>
    </row>
    <row r="927">
      <c r="B927" s="54"/>
      <c r="D927" s="28"/>
      <c r="E927" s="28"/>
      <c r="F927" s="29"/>
      <c r="G927" s="30"/>
      <c r="H927" s="45"/>
      <c r="I927" s="46"/>
      <c r="J927" s="29"/>
      <c r="K927" s="32"/>
      <c r="L927" s="46"/>
      <c r="M927" s="46"/>
      <c r="N927" s="29"/>
      <c r="O927" s="32"/>
      <c r="P927" s="46"/>
      <c r="Q927" s="46"/>
      <c r="R927" s="29"/>
      <c r="S927" s="32"/>
      <c r="T927" s="46"/>
      <c r="U927" s="46"/>
      <c r="V927" s="29"/>
      <c r="W927" s="24"/>
    </row>
    <row r="928">
      <c r="B928" s="54"/>
      <c r="D928" s="28"/>
      <c r="E928" s="28"/>
      <c r="F928" s="29"/>
      <c r="G928" s="30"/>
      <c r="H928" s="45"/>
      <c r="I928" s="46"/>
      <c r="J928" s="29"/>
      <c r="K928" s="32"/>
      <c r="L928" s="46"/>
      <c r="M928" s="46"/>
      <c r="N928" s="29"/>
      <c r="O928" s="32"/>
      <c r="P928" s="46"/>
      <c r="Q928" s="46"/>
      <c r="R928" s="29"/>
      <c r="S928" s="32"/>
      <c r="T928" s="46"/>
      <c r="U928" s="46"/>
      <c r="V928" s="29"/>
      <c r="W928" s="24"/>
    </row>
    <row r="929">
      <c r="B929" s="54"/>
      <c r="D929" s="28"/>
      <c r="E929" s="28"/>
      <c r="F929" s="29"/>
      <c r="G929" s="30"/>
      <c r="H929" s="45"/>
      <c r="I929" s="46"/>
      <c r="J929" s="29"/>
      <c r="K929" s="32"/>
      <c r="L929" s="46"/>
      <c r="M929" s="46"/>
      <c r="N929" s="29"/>
      <c r="O929" s="32"/>
      <c r="P929" s="46"/>
      <c r="Q929" s="46"/>
      <c r="R929" s="29"/>
      <c r="S929" s="32"/>
      <c r="T929" s="46"/>
      <c r="U929" s="46"/>
      <c r="V929" s="29"/>
      <c r="W929" s="24"/>
    </row>
    <row r="930">
      <c r="B930" s="54"/>
      <c r="D930" s="28"/>
      <c r="E930" s="28"/>
      <c r="F930" s="29"/>
      <c r="G930" s="30"/>
      <c r="H930" s="45"/>
      <c r="I930" s="46"/>
      <c r="J930" s="29"/>
      <c r="K930" s="32"/>
      <c r="L930" s="46"/>
      <c r="M930" s="46"/>
      <c r="N930" s="29"/>
      <c r="O930" s="32"/>
      <c r="P930" s="46"/>
      <c r="Q930" s="46"/>
      <c r="R930" s="29"/>
      <c r="S930" s="32"/>
      <c r="T930" s="46"/>
      <c r="U930" s="46"/>
      <c r="V930" s="29"/>
      <c r="W930" s="24"/>
    </row>
    <row r="931">
      <c r="B931" s="54"/>
      <c r="D931" s="28"/>
      <c r="E931" s="28"/>
      <c r="F931" s="29"/>
      <c r="G931" s="30"/>
      <c r="H931" s="45"/>
      <c r="I931" s="46"/>
      <c r="J931" s="29"/>
      <c r="K931" s="32"/>
      <c r="L931" s="46"/>
      <c r="M931" s="46"/>
      <c r="N931" s="29"/>
      <c r="O931" s="32"/>
      <c r="P931" s="46"/>
      <c r="Q931" s="46"/>
      <c r="R931" s="29"/>
      <c r="S931" s="32"/>
      <c r="T931" s="46"/>
      <c r="U931" s="46"/>
      <c r="V931" s="29"/>
      <c r="W931" s="24"/>
    </row>
    <row r="932">
      <c r="B932" s="54"/>
      <c r="D932" s="28"/>
      <c r="E932" s="28"/>
      <c r="F932" s="29"/>
      <c r="G932" s="30"/>
      <c r="H932" s="45"/>
      <c r="I932" s="46"/>
      <c r="J932" s="29"/>
      <c r="K932" s="32"/>
      <c r="L932" s="46"/>
      <c r="M932" s="46"/>
      <c r="N932" s="29"/>
      <c r="O932" s="32"/>
      <c r="P932" s="46"/>
      <c r="Q932" s="46"/>
      <c r="R932" s="29"/>
      <c r="S932" s="32"/>
      <c r="T932" s="46"/>
      <c r="U932" s="46"/>
      <c r="V932" s="29"/>
      <c r="W932" s="24"/>
    </row>
    <row r="933">
      <c r="B933" s="54"/>
      <c r="D933" s="28"/>
      <c r="E933" s="28"/>
      <c r="F933" s="29"/>
      <c r="G933" s="30"/>
      <c r="H933" s="45"/>
      <c r="I933" s="46"/>
      <c r="J933" s="29"/>
      <c r="K933" s="32"/>
      <c r="L933" s="46"/>
      <c r="M933" s="46"/>
      <c r="N933" s="29"/>
      <c r="O933" s="32"/>
      <c r="P933" s="46"/>
      <c r="Q933" s="46"/>
      <c r="R933" s="29"/>
      <c r="S933" s="32"/>
      <c r="T933" s="46"/>
      <c r="U933" s="46"/>
      <c r="V933" s="29"/>
      <c r="W933" s="24"/>
    </row>
    <row r="934">
      <c r="B934" s="54"/>
      <c r="D934" s="28"/>
      <c r="E934" s="28"/>
      <c r="F934" s="29"/>
      <c r="G934" s="30"/>
      <c r="H934" s="45"/>
      <c r="I934" s="46"/>
      <c r="J934" s="29"/>
      <c r="K934" s="32"/>
      <c r="L934" s="46"/>
      <c r="M934" s="46"/>
      <c r="N934" s="29"/>
      <c r="O934" s="32"/>
      <c r="P934" s="46"/>
      <c r="Q934" s="46"/>
      <c r="R934" s="29"/>
      <c r="S934" s="32"/>
      <c r="T934" s="46"/>
      <c r="U934" s="46"/>
      <c r="V934" s="29"/>
      <c r="W934" s="24"/>
    </row>
    <row r="935">
      <c r="B935" s="54"/>
      <c r="D935" s="28"/>
      <c r="E935" s="28"/>
      <c r="F935" s="29"/>
      <c r="G935" s="30"/>
      <c r="H935" s="45"/>
      <c r="I935" s="46"/>
      <c r="J935" s="29"/>
      <c r="K935" s="32"/>
      <c r="L935" s="46"/>
      <c r="M935" s="46"/>
      <c r="N935" s="29"/>
      <c r="O935" s="32"/>
      <c r="P935" s="46"/>
      <c r="Q935" s="46"/>
      <c r="R935" s="29"/>
      <c r="S935" s="32"/>
      <c r="T935" s="46"/>
      <c r="U935" s="46"/>
      <c r="V935" s="29"/>
      <c r="W935" s="24"/>
    </row>
    <row r="936">
      <c r="B936" s="54"/>
      <c r="D936" s="28"/>
      <c r="E936" s="28"/>
      <c r="F936" s="29"/>
      <c r="G936" s="30"/>
      <c r="H936" s="45"/>
      <c r="I936" s="46"/>
      <c r="J936" s="29"/>
      <c r="K936" s="32"/>
      <c r="L936" s="46"/>
      <c r="M936" s="46"/>
      <c r="N936" s="29"/>
      <c r="O936" s="32"/>
      <c r="P936" s="46"/>
      <c r="Q936" s="46"/>
      <c r="R936" s="29"/>
      <c r="S936" s="32"/>
      <c r="T936" s="46"/>
      <c r="U936" s="46"/>
      <c r="V936" s="29"/>
      <c r="W936" s="24"/>
    </row>
    <row r="937">
      <c r="B937" s="54"/>
      <c r="D937" s="28"/>
      <c r="E937" s="28"/>
      <c r="F937" s="29"/>
      <c r="G937" s="30"/>
      <c r="H937" s="45"/>
      <c r="I937" s="46"/>
      <c r="J937" s="29"/>
      <c r="K937" s="32"/>
      <c r="L937" s="46"/>
      <c r="M937" s="46"/>
      <c r="N937" s="29"/>
      <c r="O937" s="32"/>
      <c r="P937" s="46"/>
      <c r="Q937" s="46"/>
      <c r="R937" s="29"/>
      <c r="S937" s="32"/>
      <c r="T937" s="46"/>
      <c r="U937" s="46"/>
      <c r="V937" s="29"/>
      <c r="W937" s="24"/>
    </row>
    <row r="938">
      <c r="B938" s="54"/>
      <c r="D938" s="28"/>
      <c r="E938" s="28"/>
      <c r="F938" s="29"/>
      <c r="G938" s="30"/>
      <c r="H938" s="45"/>
      <c r="I938" s="46"/>
      <c r="J938" s="29"/>
      <c r="K938" s="32"/>
      <c r="L938" s="46"/>
      <c r="M938" s="46"/>
      <c r="N938" s="29"/>
      <c r="O938" s="32"/>
      <c r="P938" s="46"/>
      <c r="Q938" s="46"/>
      <c r="R938" s="29"/>
      <c r="S938" s="32"/>
      <c r="T938" s="46"/>
      <c r="U938" s="46"/>
      <c r="V938" s="29"/>
      <c r="W938" s="24"/>
    </row>
    <row r="939">
      <c r="B939" s="54"/>
      <c r="D939" s="28"/>
      <c r="E939" s="28"/>
      <c r="F939" s="29"/>
      <c r="G939" s="30"/>
      <c r="H939" s="45"/>
      <c r="I939" s="46"/>
      <c r="J939" s="29"/>
      <c r="K939" s="32"/>
      <c r="L939" s="46"/>
      <c r="M939" s="46"/>
      <c r="N939" s="29"/>
      <c r="O939" s="32"/>
      <c r="P939" s="46"/>
      <c r="Q939" s="46"/>
      <c r="R939" s="29"/>
      <c r="S939" s="32"/>
      <c r="T939" s="46"/>
      <c r="U939" s="46"/>
      <c r="V939" s="29"/>
      <c r="W939" s="24"/>
    </row>
    <row r="940">
      <c r="B940" s="54"/>
      <c r="D940" s="28"/>
      <c r="E940" s="28"/>
      <c r="F940" s="29"/>
      <c r="G940" s="30"/>
      <c r="H940" s="45"/>
      <c r="I940" s="46"/>
      <c r="J940" s="29"/>
      <c r="K940" s="32"/>
      <c r="L940" s="46"/>
      <c r="M940" s="46"/>
      <c r="N940" s="29"/>
      <c r="O940" s="32"/>
      <c r="P940" s="46"/>
      <c r="Q940" s="46"/>
      <c r="R940" s="29"/>
      <c r="S940" s="32"/>
      <c r="T940" s="46"/>
      <c r="U940" s="46"/>
      <c r="V940" s="29"/>
      <c r="W940" s="24"/>
    </row>
    <row r="941">
      <c r="B941" s="54"/>
      <c r="D941" s="28"/>
      <c r="E941" s="28"/>
      <c r="F941" s="29"/>
      <c r="G941" s="30"/>
      <c r="H941" s="45"/>
      <c r="I941" s="46"/>
      <c r="J941" s="29"/>
      <c r="K941" s="32"/>
      <c r="L941" s="46"/>
      <c r="M941" s="46"/>
      <c r="N941" s="29"/>
      <c r="O941" s="32"/>
      <c r="P941" s="46"/>
      <c r="Q941" s="46"/>
      <c r="R941" s="29"/>
      <c r="S941" s="32"/>
      <c r="T941" s="46"/>
      <c r="U941" s="46"/>
      <c r="V941" s="29"/>
      <c r="W941" s="24"/>
    </row>
    <row r="942">
      <c r="B942" s="54"/>
      <c r="D942" s="28"/>
      <c r="E942" s="28"/>
      <c r="F942" s="29"/>
      <c r="G942" s="30"/>
      <c r="H942" s="45"/>
      <c r="I942" s="46"/>
      <c r="J942" s="29"/>
      <c r="K942" s="32"/>
      <c r="L942" s="46"/>
      <c r="M942" s="46"/>
      <c r="N942" s="29"/>
      <c r="O942" s="32"/>
      <c r="P942" s="46"/>
      <c r="Q942" s="46"/>
      <c r="R942" s="29"/>
      <c r="S942" s="32"/>
      <c r="T942" s="46"/>
      <c r="U942" s="46"/>
      <c r="V942" s="29"/>
      <c r="W942" s="24"/>
    </row>
    <row r="943">
      <c r="B943" s="54"/>
      <c r="D943" s="28"/>
      <c r="E943" s="28"/>
      <c r="F943" s="29"/>
      <c r="G943" s="30"/>
      <c r="H943" s="45"/>
      <c r="I943" s="46"/>
      <c r="J943" s="29"/>
      <c r="K943" s="32"/>
      <c r="L943" s="46"/>
      <c r="M943" s="46"/>
      <c r="N943" s="29"/>
      <c r="O943" s="32"/>
      <c r="P943" s="46"/>
      <c r="Q943" s="46"/>
      <c r="R943" s="29"/>
      <c r="S943" s="32"/>
      <c r="T943" s="46"/>
      <c r="U943" s="46"/>
      <c r="V943" s="29"/>
      <c r="W943" s="24"/>
    </row>
    <row r="944">
      <c r="B944" s="54"/>
      <c r="D944" s="28"/>
      <c r="E944" s="28"/>
      <c r="F944" s="29"/>
      <c r="G944" s="30"/>
      <c r="H944" s="45"/>
      <c r="I944" s="46"/>
      <c r="J944" s="29"/>
      <c r="K944" s="32"/>
      <c r="L944" s="46"/>
      <c r="M944" s="46"/>
      <c r="N944" s="29"/>
      <c r="O944" s="32"/>
      <c r="P944" s="46"/>
      <c r="Q944" s="46"/>
      <c r="R944" s="29"/>
      <c r="S944" s="32"/>
      <c r="T944" s="46"/>
      <c r="U944" s="46"/>
      <c r="V944" s="29"/>
      <c r="W944" s="24"/>
    </row>
    <row r="945">
      <c r="B945" s="54"/>
      <c r="D945" s="28"/>
      <c r="E945" s="28"/>
      <c r="F945" s="29"/>
      <c r="G945" s="30"/>
      <c r="H945" s="45"/>
      <c r="I945" s="46"/>
      <c r="J945" s="29"/>
      <c r="K945" s="32"/>
      <c r="L945" s="46"/>
      <c r="M945" s="46"/>
      <c r="N945" s="29"/>
      <c r="O945" s="32"/>
      <c r="P945" s="46"/>
      <c r="Q945" s="46"/>
      <c r="R945" s="29"/>
      <c r="S945" s="32"/>
      <c r="T945" s="46"/>
      <c r="U945" s="46"/>
      <c r="V945" s="29"/>
      <c r="W945" s="24"/>
    </row>
    <row r="946">
      <c r="B946" s="54"/>
      <c r="D946" s="28"/>
      <c r="E946" s="28"/>
      <c r="F946" s="29"/>
      <c r="G946" s="30"/>
      <c r="H946" s="45"/>
      <c r="I946" s="46"/>
      <c r="J946" s="29"/>
      <c r="K946" s="32"/>
      <c r="L946" s="46"/>
      <c r="M946" s="46"/>
      <c r="N946" s="29"/>
      <c r="O946" s="32"/>
      <c r="P946" s="46"/>
      <c r="Q946" s="46"/>
      <c r="R946" s="29"/>
      <c r="S946" s="32"/>
      <c r="T946" s="46"/>
      <c r="U946" s="46"/>
      <c r="V946" s="29"/>
      <c r="W946" s="24"/>
    </row>
    <row r="947">
      <c r="B947" s="54"/>
      <c r="D947" s="28"/>
      <c r="E947" s="28"/>
      <c r="F947" s="29"/>
      <c r="G947" s="30"/>
      <c r="H947" s="45"/>
      <c r="I947" s="46"/>
      <c r="J947" s="29"/>
      <c r="K947" s="32"/>
      <c r="L947" s="46"/>
      <c r="M947" s="46"/>
      <c r="N947" s="29"/>
      <c r="O947" s="32"/>
      <c r="P947" s="46"/>
      <c r="Q947" s="46"/>
      <c r="R947" s="29"/>
      <c r="S947" s="32"/>
      <c r="T947" s="46"/>
      <c r="U947" s="46"/>
      <c r="V947" s="29"/>
      <c r="W947" s="24"/>
    </row>
    <row r="948">
      <c r="B948" s="54"/>
      <c r="D948" s="28"/>
      <c r="E948" s="28"/>
      <c r="F948" s="29"/>
      <c r="G948" s="30"/>
      <c r="H948" s="45"/>
      <c r="I948" s="46"/>
      <c r="J948" s="29"/>
      <c r="K948" s="32"/>
      <c r="L948" s="46"/>
      <c r="M948" s="46"/>
      <c r="N948" s="29"/>
      <c r="O948" s="32"/>
      <c r="P948" s="46"/>
      <c r="Q948" s="46"/>
      <c r="R948" s="29"/>
      <c r="S948" s="32"/>
      <c r="T948" s="46"/>
      <c r="U948" s="46"/>
      <c r="V948" s="29"/>
      <c r="W948" s="24"/>
    </row>
    <row r="949">
      <c r="B949" s="54"/>
      <c r="D949" s="28"/>
      <c r="E949" s="28"/>
      <c r="F949" s="29"/>
      <c r="G949" s="30"/>
      <c r="H949" s="45"/>
      <c r="I949" s="46"/>
      <c r="J949" s="29"/>
      <c r="K949" s="32"/>
      <c r="L949" s="46"/>
      <c r="M949" s="46"/>
      <c r="N949" s="29"/>
      <c r="O949" s="32"/>
      <c r="P949" s="46"/>
      <c r="Q949" s="46"/>
      <c r="R949" s="29"/>
      <c r="S949" s="32"/>
      <c r="T949" s="46"/>
      <c r="U949" s="46"/>
      <c r="V949" s="29"/>
      <c r="W949" s="24"/>
    </row>
    <row r="950">
      <c r="B950" s="54"/>
      <c r="D950" s="28"/>
      <c r="E950" s="28"/>
      <c r="F950" s="29"/>
      <c r="G950" s="30"/>
      <c r="H950" s="45"/>
      <c r="I950" s="46"/>
      <c r="J950" s="29"/>
      <c r="K950" s="32"/>
      <c r="L950" s="46"/>
      <c r="M950" s="46"/>
      <c r="N950" s="29"/>
      <c r="O950" s="32"/>
      <c r="P950" s="46"/>
      <c r="Q950" s="46"/>
      <c r="R950" s="29"/>
      <c r="S950" s="32"/>
      <c r="T950" s="46"/>
      <c r="U950" s="46"/>
      <c r="V950" s="29"/>
      <c r="W950" s="24"/>
    </row>
    <row r="951">
      <c r="B951" s="54"/>
      <c r="D951" s="28"/>
      <c r="E951" s="28"/>
      <c r="F951" s="29"/>
      <c r="G951" s="30"/>
      <c r="H951" s="45"/>
      <c r="I951" s="46"/>
      <c r="J951" s="29"/>
      <c r="K951" s="32"/>
      <c r="L951" s="46"/>
      <c r="M951" s="46"/>
      <c r="N951" s="29"/>
      <c r="O951" s="32"/>
      <c r="P951" s="46"/>
      <c r="Q951" s="46"/>
      <c r="R951" s="29"/>
      <c r="S951" s="32"/>
      <c r="T951" s="46"/>
      <c r="U951" s="46"/>
      <c r="V951" s="29"/>
      <c r="W951" s="24"/>
    </row>
    <row r="952">
      <c r="B952" s="54"/>
      <c r="D952" s="28"/>
      <c r="E952" s="28"/>
      <c r="F952" s="29"/>
      <c r="G952" s="30"/>
      <c r="H952" s="45"/>
      <c r="I952" s="46"/>
      <c r="J952" s="29"/>
      <c r="K952" s="32"/>
      <c r="L952" s="46"/>
      <c r="M952" s="46"/>
      <c r="N952" s="29"/>
      <c r="O952" s="32"/>
      <c r="P952" s="46"/>
      <c r="Q952" s="46"/>
      <c r="R952" s="29"/>
      <c r="S952" s="32"/>
      <c r="T952" s="46"/>
      <c r="U952" s="46"/>
      <c r="V952" s="29"/>
      <c r="W952" s="24"/>
    </row>
    <row r="953">
      <c r="B953" s="54"/>
      <c r="D953" s="28"/>
      <c r="E953" s="28"/>
      <c r="F953" s="29"/>
      <c r="G953" s="30"/>
      <c r="H953" s="45"/>
      <c r="I953" s="46"/>
      <c r="J953" s="29"/>
      <c r="K953" s="32"/>
      <c r="L953" s="46"/>
      <c r="M953" s="46"/>
      <c r="N953" s="29"/>
      <c r="O953" s="32"/>
      <c r="P953" s="46"/>
      <c r="Q953" s="46"/>
      <c r="R953" s="29"/>
      <c r="S953" s="32"/>
      <c r="T953" s="46"/>
      <c r="U953" s="46"/>
      <c r="V953" s="29"/>
      <c r="W953" s="24"/>
    </row>
    <row r="954">
      <c r="B954" s="54"/>
      <c r="D954" s="28"/>
      <c r="E954" s="28"/>
      <c r="F954" s="29"/>
      <c r="G954" s="30"/>
      <c r="H954" s="45"/>
      <c r="I954" s="46"/>
      <c r="J954" s="29"/>
      <c r="K954" s="32"/>
      <c r="L954" s="46"/>
      <c r="M954" s="46"/>
      <c r="N954" s="29"/>
      <c r="O954" s="32"/>
      <c r="P954" s="46"/>
      <c r="Q954" s="46"/>
      <c r="R954" s="29"/>
      <c r="S954" s="32"/>
      <c r="T954" s="46"/>
      <c r="U954" s="46"/>
      <c r="V954" s="29"/>
      <c r="W954" s="24"/>
    </row>
    <row r="955">
      <c r="B955" s="54"/>
      <c r="D955" s="28"/>
      <c r="E955" s="28"/>
      <c r="F955" s="29"/>
      <c r="G955" s="30"/>
      <c r="H955" s="45"/>
      <c r="I955" s="46"/>
      <c r="J955" s="29"/>
      <c r="K955" s="32"/>
      <c r="L955" s="46"/>
      <c r="M955" s="46"/>
      <c r="N955" s="29"/>
      <c r="O955" s="32"/>
      <c r="P955" s="46"/>
      <c r="Q955" s="46"/>
      <c r="R955" s="29"/>
      <c r="S955" s="32"/>
      <c r="T955" s="46"/>
      <c r="U955" s="46"/>
      <c r="V955" s="29"/>
      <c r="W955" s="24"/>
    </row>
    <row r="956">
      <c r="B956" s="54"/>
      <c r="D956" s="28"/>
      <c r="E956" s="28"/>
      <c r="F956" s="29"/>
      <c r="G956" s="30"/>
      <c r="H956" s="45"/>
      <c r="I956" s="46"/>
      <c r="J956" s="29"/>
      <c r="K956" s="32"/>
      <c r="L956" s="46"/>
      <c r="M956" s="46"/>
      <c r="N956" s="29"/>
      <c r="O956" s="32"/>
      <c r="P956" s="46"/>
      <c r="Q956" s="46"/>
      <c r="R956" s="29"/>
      <c r="S956" s="32"/>
      <c r="T956" s="46"/>
      <c r="U956" s="46"/>
      <c r="V956" s="29"/>
      <c r="W956" s="24"/>
    </row>
    <row r="957">
      <c r="B957" s="54"/>
      <c r="D957" s="28"/>
      <c r="E957" s="28"/>
      <c r="F957" s="29"/>
      <c r="G957" s="30"/>
      <c r="H957" s="45"/>
      <c r="I957" s="46"/>
      <c r="J957" s="29"/>
      <c r="K957" s="32"/>
      <c r="L957" s="46"/>
      <c r="M957" s="46"/>
      <c r="N957" s="29"/>
      <c r="O957" s="32"/>
      <c r="P957" s="46"/>
      <c r="Q957" s="46"/>
      <c r="R957" s="29"/>
      <c r="S957" s="32"/>
      <c r="T957" s="46"/>
      <c r="U957" s="46"/>
      <c r="V957" s="29"/>
      <c r="W957" s="24"/>
    </row>
    <row r="958">
      <c r="B958" s="54"/>
      <c r="D958" s="28"/>
      <c r="E958" s="28"/>
      <c r="F958" s="29"/>
      <c r="G958" s="30"/>
      <c r="H958" s="45"/>
      <c r="I958" s="46"/>
      <c r="J958" s="29"/>
      <c r="K958" s="32"/>
      <c r="L958" s="46"/>
      <c r="M958" s="46"/>
      <c r="N958" s="29"/>
      <c r="O958" s="32"/>
      <c r="P958" s="46"/>
      <c r="Q958" s="46"/>
      <c r="R958" s="29"/>
      <c r="S958" s="32"/>
      <c r="T958" s="46"/>
      <c r="U958" s="46"/>
      <c r="V958" s="29"/>
      <c r="W958" s="24"/>
    </row>
    <row r="959">
      <c r="B959" s="54"/>
      <c r="D959" s="28"/>
      <c r="E959" s="28"/>
      <c r="F959" s="29"/>
      <c r="G959" s="30"/>
      <c r="H959" s="45"/>
      <c r="I959" s="46"/>
      <c r="J959" s="29"/>
      <c r="K959" s="32"/>
      <c r="L959" s="46"/>
      <c r="M959" s="46"/>
      <c r="N959" s="29"/>
      <c r="O959" s="32"/>
      <c r="P959" s="46"/>
      <c r="Q959" s="46"/>
      <c r="R959" s="29"/>
      <c r="S959" s="32"/>
      <c r="T959" s="46"/>
      <c r="U959" s="46"/>
      <c r="V959" s="29"/>
      <c r="W959" s="24"/>
    </row>
    <row r="960">
      <c r="B960" s="54"/>
      <c r="D960" s="28"/>
      <c r="E960" s="28"/>
      <c r="F960" s="29"/>
      <c r="G960" s="30"/>
      <c r="H960" s="45"/>
      <c r="I960" s="46"/>
      <c r="J960" s="29"/>
      <c r="K960" s="32"/>
      <c r="L960" s="46"/>
      <c r="M960" s="46"/>
      <c r="N960" s="29"/>
      <c r="O960" s="32"/>
      <c r="P960" s="46"/>
      <c r="Q960" s="46"/>
      <c r="R960" s="29"/>
      <c r="S960" s="32"/>
      <c r="T960" s="46"/>
      <c r="U960" s="46"/>
      <c r="V960" s="29"/>
      <c r="W960" s="24"/>
    </row>
    <row r="961">
      <c r="B961" s="54"/>
      <c r="D961" s="28"/>
      <c r="E961" s="28"/>
      <c r="F961" s="29"/>
      <c r="G961" s="30"/>
      <c r="H961" s="45"/>
      <c r="I961" s="46"/>
      <c r="J961" s="29"/>
      <c r="K961" s="32"/>
      <c r="L961" s="46"/>
      <c r="M961" s="46"/>
      <c r="N961" s="29"/>
      <c r="O961" s="32"/>
      <c r="P961" s="46"/>
      <c r="Q961" s="46"/>
      <c r="R961" s="29"/>
      <c r="S961" s="32"/>
      <c r="T961" s="46"/>
      <c r="U961" s="46"/>
      <c r="V961" s="29"/>
      <c r="W961" s="24"/>
    </row>
    <row r="962">
      <c r="B962" s="54"/>
      <c r="D962" s="28"/>
      <c r="E962" s="28"/>
      <c r="F962" s="29"/>
      <c r="G962" s="30"/>
      <c r="H962" s="45"/>
      <c r="I962" s="46"/>
      <c r="J962" s="29"/>
      <c r="K962" s="32"/>
      <c r="L962" s="46"/>
      <c r="M962" s="46"/>
      <c r="N962" s="29"/>
      <c r="O962" s="32"/>
      <c r="P962" s="46"/>
      <c r="Q962" s="46"/>
      <c r="R962" s="29"/>
      <c r="S962" s="32"/>
      <c r="T962" s="46"/>
      <c r="U962" s="46"/>
      <c r="V962" s="29"/>
      <c r="W962" s="24"/>
    </row>
    <row r="963">
      <c r="B963" s="54"/>
      <c r="D963" s="28"/>
      <c r="E963" s="28"/>
      <c r="F963" s="29"/>
      <c r="G963" s="30"/>
      <c r="H963" s="45"/>
      <c r="I963" s="46"/>
      <c r="J963" s="29"/>
      <c r="K963" s="32"/>
      <c r="L963" s="46"/>
      <c r="M963" s="46"/>
      <c r="N963" s="29"/>
      <c r="O963" s="32"/>
      <c r="P963" s="46"/>
      <c r="Q963" s="46"/>
      <c r="R963" s="29"/>
      <c r="S963" s="32"/>
      <c r="T963" s="46"/>
      <c r="U963" s="46"/>
      <c r="V963" s="29"/>
      <c r="W963" s="24"/>
    </row>
    <row r="964">
      <c r="B964" s="54"/>
      <c r="D964" s="28"/>
      <c r="E964" s="28"/>
      <c r="F964" s="29"/>
      <c r="G964" s="30"/>
      <c r="H964" s="45"/>
      <c r="I964" s="46"/>
      <c r="J964" s="29"/>
      <c r="K964" s="32"/>
      <c r="L964" s="46"/>
      <c r="M964" s="46"/>
      <c r="N964" s="29"/>
      <c r="O964" s="32"/>
      <c r="P964" s="46"/>
      <c r="Q964" s="46"/>
      <c r="R964" s="29"/>
      <c r="S964" s="32"/>
      <c r="T964" s="46"/>
      <c r="U964" s="46"/>
      <c r="V964" s="29"/>
      <c r="W964" s="24"/>
    </row>
    <row r="965">
      <c r="B965" s="54"/>
      <c r="D965" s="28"/>
      <c r="E965" s="28"/>
      <c r="F965" s="29"/>
      <c r="G965" s="30"/>
      <c r="H965" s="45"/>
      <c r="I965" s="46"/>
      <c r="J965" s="29"/>
      <c r="K965" s="32"/>
      <c r="L965" s="46"/>
      <c r="M965" s="46"/>
      <c r="N965" s="29"/>
      <c r="O965" s="32"/>
      <c r="P965" s="46"/>
      <c r="Q965" s="46"/>
      <c r="R965" s="29"/>
      <c r="S965" s="32"/>
      <c r="T965" s="46"/>
      <c r="U965" s="46"/>
      <c r="V965" s="29"/>
      <c r="W965" s="24"/>
    </row>
    <row r="966">
      <c r="B966" s="54"/>
      <c r="D966" s="28"/>
      <c r="E966" s="28"/>
      <c r="F966" s="29"/>
      <c r="G966" s="30"/>
      <c r="H966" s="45"/>
      <c r="I966" s="46"/>
      <c r="J966" s="29"/>
      <c r="K966" s="32"/>
      <c r="L966" s="46"/>
      <c r="M966" s="46"/>
      <c r="N966" s="29"/>
      <c r="O966" s="32"/>
      <c r="P966" s="46"/>
      <c r="Q966" s="46"/>
      <c r="R966" s="29"/>
      <c r="S966" s="32"/>
      <c r="T966" s="46"/>
      <c r="U966" s="46"/>
      <c r="V966" s="29"/>
      <c r="W966" s="24"/>
    </row>
    <row r="967">
      <c r="B967" s="54"/>
      <c r="D967" s="28"/>
      <c r="E967" s="28"/>
      <c r="F967" s="29"/>
      <c r="G967" s="30"/>
      <c r="H967" s="45"/>
      <c r="I967" s="46"/>
      <c r="J967" s="29"/>
      <c r="K967" s="32"/>
      <c r="L967" s="46"/>
      <c r="M967" s="46"/>
      <c r="N967" s="29"/>
      <c r="O967" s="32"/>
      <c r="P967" s="46"/>
      <c r="Q967" s="46"/>
      <c r="R967" s="29"/>
      <c r="S967" s="32"/>
      <c r="T967" s="46"/>
      <c r="U967" s="46"/>
      <c r="V967" s="29"/>
      <c r="W967" s="24"/>
    </row>
    <row r="968">
      <c r="B968" s="54"/>
      <c r="D968" s="28"/>
      <c r="E968" s="28"/>
      <c r="F968" s="29"/>
      <c r="G968" s="30"/>
      <c r="H968" s="45"/>
      <c r="I968" s="46"/>
      <c r="J968" s="29"/>
      <c r="K968" s="32"/>
      <c r="L968" s="46"/>
      <c r="M968" s="46"/>
      <c r="N968" s="29"/>
      <c r="O968" s="32"/>
      <c r="P968" s="46"/>
      <c r="Q968" s="46"/>
      <c r="R968" s="29"/>
      <c r="S968" s="32"/>
      <c r="T968" s="46"/>
      <c r="U968" s="46"/>
      <c r="V968" s="29"/>
      <c r="W968" s="24"/>
    </row>
    <row r="969">
      <c r="B969" s="54"/>
      <c r="D969" s="28"/>
      <c r="E969" s="28"/>
      <c r="F969" s="29"/>
      <c r="G969" s="30"/>
      <c r="H969" s="45"/>
      <c r="I969" s="46"/>
      <c r="J969" s="29"/>
      <c r="K969" s="32"/>
      <c r="L969" s="46"/>
      <c r="M969" s="46"/>
      <c r="N969" s="29"/>
      <c r="O969" s="32"/>
      <c r="P969" s="46"/>
      <c r="Q969" s="46"/>
      <c r="R969" s="29"/>
      <c r="S969" s="32"/>
      <c r="T969" s="46"/>
      <c r="U969" s="46"/>
      <c r="V969" s="29"/>
      <c r="W969" s="24"/>
    </row>
    <row r="970">
      <c r="B970" s="54"/>
      <c r="D970" s="28"/>
      <c r="E970" s="28"/>
      <c r="F970" s="29"/>
      <c r="G970" s="30"/>
      <c r="H970" s="45"/>
      <c r="I970" s="46"/>
      <c r="J970" s="29"/>
      <c r="K970" s="32"/>
      <c r="L970" s="46"/>
      <c r="M970" s="46"/>
      <c r="N970" s="29"/>
      <c r="O970" s="32"/>
      <c r="P970" s="46"/>
      <c r="Q970" s="46"/>
      <c r="R970" s="29"/>
      <c r="S970" s="32"/>
      <c r="T970" s="46"/>
      <c r="U970" s="46"/>
      <c r="V970" s="29"/>
      <c r="W970" s="24"/>
    </row>
    <row r="971">
      <c r="B971" s="54"/>
      <c r="D971" s="28"/>
      <c r="E971" s="28"/>
      <c r="F971" s="29"/>
      <c r="G971" s="30"/>
      <c r="H971" s="45"/>
      <c r="I971" s="46"/>
      <c r="J971" s="29"/>
      <c r="K971" s="32"/>
      <c r="L971" s="46"/>
      <c r="M971" s="46"/>
      <c r="N971" s="29"/>
      <c r="O971" s="32"/>
      <c r="P971" s="46"/>
      <c r="Q971" s="46"/>
      <c r="R971" s="29"/>
      <c r="S971" s="32"/>
      <c r="T971" s="46"/>
      <c r="U971" s="46"/>
      <c r="V971" s="29"/>
      <c r="W971" s="24"/>
    </row>
    <row r="972">
      <c r="B972" s="54"/>
      <c r="D972" s="28"/>
      <c r="E972" s="28"/>
      <c r="F972" s="29"/>
      <c r="G972" s="30"/>
      <c r="H972" s="45"/>
      <c r="I972" s="46"/>
      <c r="J972" s="29"/>
      <c r="K972" s="32"/>
      <c r="L972" s="46"/>
      <c r="M972" s="46"/>
      <c r="N972" s="29"/>
      <c r="O972" s="32"/>
      <c r="P972" s="46"/>
      <c r="Q972" s="46"/>
      <c r="R972" s="29"/>
      <c r="S972" s="32"/>
      <c r="T972" s="46"/>
      <c r="U972" s="46"/>
      <c r="V972" s="29"/>
      <c r="W972" s="24"/>
    </row>
    <row r="973">
      <c r="B973" s="54"/>
      <c r="D973" s="28"/>
      <c r="E973" s="28"/>
      <c r="F973" s="29"/>
      <c r="G973" s="30"/>
      <c r="H973" s="45"/>
      <c r="I973" s="46"/>
      <c r="J973" s="29"/>
      <c r="K973" s="32"/>
      <c r="L973" s="46"/>
      <c r="M973" s="46"/>
      <c r="N973" s="29"/>
      <c r="O973" s="32"/>
      <c r="P973" s="46"/>
      <c r="Q973" s="46"/>
      <c r="R973" s="29"/>
      <c r="S973" s="32"/>
      <c r="T973" s="46"/>
      <c r="U973" s="46"/>
      <c r="V973" s="29"/>
      <c r="W973" s="24"/>
    </row>
    <row r="974">
      <c r="B974" s="54"/>
      <c r="D974" s="28"/>
      <c r="E974" s="28"/>
      <c r="F974" s="29"/>
      <c r="G974" s="30"/>
      <c r="H974" s="45"/>
      <c r="I974" s="46"/>
      <c r="J974" s="29"/>
      <c r="K974" s="32"/>
      <c r="L974" s="46"/>
      <c r="M974" s="46"/>
      <c r="N974" s="29"/>
      <c r="O974" s="32"/>
      <c r="P974" s="46"/>
      <c r="Q974" s="46"/>
      <c r="R974" s="29"/>
      <c r="S974" s="32"/>
      <c r="T974" s="46"/>
      <c r="U974" s="46"/>
      <c r="V974" s="29"/>
      <c r="W974" s="24"/>
    </row>
    <row r="975">
      <c r="B975" s="54"/>
      <c r="D975" s="28"/>
      <c r="E975" s="28"/>
      <c r="F975" s="29"/>
      <c r="G975" s="30"/>
      <c r="H975" s="45"/>
      <c r="I975" s="46"/>
      <c r="J975" s="29"/>
      <c r="K975" s="32"/>
      <c r="L975" s="46"/>
      <c r="M975" s="46"/>
      <c r="N975" s="29"/>
      <c r="O975" s="32"/>
      <c r="P975" s="46"/>
      <c r="Q975" s="46"/>
      <c r="R975" s="29"/>
      <c r="S975" s="32"/>
      <c r="T975" s="46"/>
      <c r="U975" s="46"/>
      <c r="V975" s="29"/>
      <c r="W975" s="24"/>
    </row>
    <row r="976">
      <c r="B976" s="54"/>
      <c r="D976" s="28"/>
      <c r="E976" s="28"/>
      <c r="F976" s="29"/>
      <c r="G976" s="30"/>
      <c r="H976" s="45"/>
      <c r="I976" s="46"/>
      <c r="J976" s="29"/>
      <c r="K976" s="32"/>
      <c r="L976" s="46"/>
      <c r="M976" s="46"/>
      <c r="N976" s="29"/>
      <c r="O976" s="32"/>
      <c r="P976" s="46"/>
      <c r="Q976" s="46"/>
      <c r="R976" s="29"/>
      <c r="S976" s="32"/>
      <c r="T976" s="46"/>
      <c r="U976" s="46"/>
      <c r="V976" s="29"/>
      <c r="W976" s="24"/>
    </row>
    <row r="977">
      <c r="B977" s="54"/>
      <c r="D977" s="28"/>
      <c r="E977" s="28"/>
      <c r="F977" s="29"/>
      <c r="G977" s="30"/>
      <c r="H977" s="45"/>
      <c r="I977" s="46"/>
      <c r="J977" s="29"/>
      <c r="K977" s="32"/>
      <c r="L977" s="46"/>
      <c r="M977" s="46"/>
      <c r="N977" s="29"/>
      <c r="O977" s="32"/>
      <c r="P977" s="46"/>
      <c r="Q977" s="46"/>
      <c r="R977" s="29"/>
      <c r="S977" s="32"/>
      <c r="T977" s="46"/>
      <c r="U977" s="46"/>
      <c r="V977" s="29"/>
      <c r="W977" s="24"/>
    </row>
    <row r="978">
      <c r="B978" s="54"/>
      <c r="D978" s="28"/>
      <c r="E978" s="28"/>
      <c r="F978" s="29"/>
      <c r="G978" s="30"/>
      <c r="H978" s="45"/>
      <c r="I978" s="46"/>
      <c r="J978" s="29"/>
      <c r="K978" s="32"/>
      <c r="L978" s="46"/>
      <c r="M978" s="46"/>
      <c r="N978" s="29"/>
      <c r="O978" s="32"/>
      <c r="P978" s="46"/>
      <c r="Q978" s="46"/>
      <c r="R978" s="29"/>
      <c r="S978" s="32"/>
      <c r="T978" s="46"/>
      <c r="U978" s="46"/>
      <c r="V978" s="29"/>
      <c r="W978" s="24"/>
    </row>
    <row r="979">
      <c r="B979" s="54"/>
      <c r="D979" s="28"/>
      <c r="E979" s="28"/>
      <c r="F979" s="29"/>
      <c r="G979" s="30"/>
      <c r="H979" s="45"/>
      <c r="I979" s="46"/>
      <c r="J979" s="29"/>
      <c r="K979" s="32"/>
      <c r="L979" s="46"/>
      <c r="M979" s="46"/>
      <c r="N979" s="29"/>
      <c r="O979" s="32"/>
      <c r="P979" s="46"/>
      <c r="Q979" s="46"/>
      <c r="R979" s="29"/>
      <c r="S979" s="32"/>
      <c r="T979" s="46"/>
      <c r="U979" s="46"/>
      <c r="V979" s="29"/>
      <c r="W979" s="24"/>
    </row>
    <row r="980">
      <c r="B980" s="54"/>
      <c r="D980" s="28"/>
      <c r="E980" s="28"/>
      <c r="F980" s="29"/>
      <c r="G980" s="30"/>
      <c r="H980" s="45"/>
      <c r="I980" s="46"/>
      <c r="J980" s="29"/>
      <c r="K980" s="32"/>
      <c r="L980" s="46"/>
      <c r="M980" s="46"/>
      <c r="N980" s="29"/>
      <c r="O980" s="32"/>
      <c r="P980" s="46"/>
      <c r="Q980" s="46"/>
      <c r="R980" s="29"/>
      <c r="S980" s="32"/>
      <c r="T980" s="46"/>
      <c r="U980" s="46"/>
      <c r="V980" s="29"/>
      <c r="W980" s="24"/>
    </row>
    <row r="981">
      <c r="B981" s="54"/>
      <c r="D981" s="28"/>
      <c r="E981" s="28"/>
      <c r="F981" s="29"/>
      <c r="G981" s="30"/>
      <c r="H981" s="45"/>
      <c r="I981" s="46"/>
      <c r="J981" s="29"/>
      <c r="K981" s="32"/>
      <c r="L981" s="46"/>
      <c r="M981" s="46"/>
      <c r="N981" s="29"/>
      <c r="O981" s="32"/>
      <c r="P981" s="46"/>
      <c r="Q981" s="46"/>
      <c r="R981" s="29"/>
      <c r="S981" s="32"/>
      <c r="T981" s="46"/>
      <c r="U981" s="46"/>
      <c r="V981" s="29"/>
      <c r="W981" s="24"/>
    </row>
    <row r="982">
      <c r="B982" s="54"/>
      <c r="D982" s="28"/>
      <c r="E982" s="28"/>
      <c r="F982" s="29"/>
      <c r="G982" s="30"/>
      <c r="H982" s="45"/>
      <c r="I982" s="46"/>
      <c r="J982" s="29"/>
      <c r="K982" s="32"/>
      <c r="L982" s="46"/>
      <c r="M982" s="46"/>
      <c r="N982" s="29"/>
      <c r="O982" s="32"/>
      <c r="P982" s="46"/>
      <c r="Q982" s="46"/>
      <c r="R982" s="29"/>
      <c r="S982" s="32"/>
      <c r="T982" s="46"/>
      <c r="U982" s="46"/>
      <c r="V982" s="29"/>
      <c r="W982" s="24"/>
    </row>
    <row r="983">
      <c r="B983" s="54"/>
      <c r="D983" s="28"/>
      <c r="E983" s="28"/>
      <c r="F983" s="29"/>
      <c r="G983" s="30"/>
      <c r="H983" s="45"/>
      <c r="I983" s="46"/>
      <c r="J983" s="29"/>
      <c r="K983" s="32"/>
      <c r="L983" s="46"/>
      <c r="M983" s="46"/>
      <c r="N983" s="29"/>
      <c r="O983" s="32"/>
      <c r="P983" s="46"/>
      <c r="Q983" s="46"/>
      <c r="R983" s="29"/>
      <c r="S983" s="32"/>
      <c r="T983" s="46"/>
      <c r="U983" s="46"/>
      <c r="V983" s="29"/>
      <c r="W983" s="24"/>
    </row>
    <row r="984">
      <c r="B984" s="54"/>
      <c r="D984" s="28"/>
      <c r="E984" s="28"/>
      <c r="F984" s="29"/>
      <c r="G984" s="30"/>
      <c r="H984" s="45"/>
      <c r="I984" s="46"/>
      <c r="J984" s="29"/>
      <c r="K984" s="32"/>
      <c r="L984" s="46"/>
      <c r="M984" s="46"/>
      <c r="N984" s="29"/>
      <c r="O984" s="32"/>
      <c r="P984" s="46"/>
      <c r="Q984" s="46"/>
      <c r="R984" s="29"/>
      <c r="S984" s="32"/>
      <c r="T984" s="46"/>
      <c r="U984" s="46"/>
      <c r="V984" s="29"/>
      <c r="W984" s="24"/>
    </row>
    <row r="985">
      <c r="B985" s="54"/>
      <c r="D985" s="28"/>
      <c r="E985" s="28"/>
      <c r="F985" s="29"/>
      <c r="G985" s="30"/>
      <c r="H985" s="45"/>
      <c r="I985" s="46"/>
      <c r="J985" s="29"/>
      <c r="K985" s="32"/>
      <c r="L985" s="46"/>
      <c r="M985" s="46"/>
      <c r="N985" s="29"/>
      <c r="O985" s="32"/>
      <c r="P985" s="46"/>
      <c r="Q985" s="46"/>
      <c r="R985" s="29"/>
      <c r="S985" s="32"/>
      <c r="T985" s="46"/>
      <c r="U985" s="46"/>
      <c r="V985" s="29"/>
      <c r="W985" s="24"/>
    </row>
    <row r="986">
      <c r="B986" s="54"/>
      <c r="D986" s="28"/>
      <c r="E986" s="28"/>
      <c r="F986" s="29"/>
      <c r="G986" s="30"/>
      <c r="H986" s="45"/>
      <c r="I986" s="46"/>
      <c r="J986" s="29"/>
      <c r="K986" s="32"/>
      <c r="L986" s="46"/>
      <c r="M986" s="46"/>
      <c r="N986" s="29"/>
      <c r="O986" s="32"/>
      <c r="P986" s="46"/>
      <c r="Q986" s="46"/>
      <c r="R986" s="29"/>
      <c r="S986" s="32"/>
      <c r="T986" s="46"/>
      <c r="U986" s="46"/>
      <c r="V986" s="29"/>
      <c r="W986" s="24"/>
    </row>
    <row r="987">
      <c r="B987" s="54"/>
      <c r="D987" s="28"/>
      <c r="E987" s="28"/>
      <c r="F987" s="29"/>
      <c r="G987" s="30"/>
      <c r="H987" s="45"/>
      <c r="I987" s="46"/>
      <c r="J987" s="29"/>
      <c r="K987" s="32"/>
      <c r="L987" s="46"/>
      <c r="M987" s="46"/>
      <c r="N987" s="29"/>
      <c r="O987" s="32"/>
      <c r="P987" s="46"/>
      <c r="Q987" s="46"/>
      <c r="R987" s="29"/>
      <c r="S987" s="32"/>
      <c r="T987" s="46"/>
      <c r="U987" s="46"/>
      <c r="V987" s="29"/>
      <c r="W987" s="24"/>
    </row>
    <row r="988">
      <c r="B988" s="54"/>
      <c r="D988" s="28"/>
      <c r="E988" s="28"/>
      <c r="F988" s="29"/>
      <c r="G988" s="30"/>
      <c r="H988" s="45"/>
      <c r="I988" s="46"/>
      <c r="J988" s="29"/>
      <c r="K988" s="32"/>
      <c r="L988" s="46"/>
      <c r="M988" s="46"/>
      <c r="N988" s="29"/>
      <c r="O988" s="32"/>
      <c r="P988" s="46"/>
      <c r="Q988" s="46"/>
      <c r="R988" s="29"/>
      <c r="S988" s="32"/>
      <c r="T988" s="46"/>
      <c r="U988" s="46"/>
      <c r="V988" s="29"/>
      <c r="W988" s="24"/>
    </row>
    <row r="989">
      <c r="B989" s="54"/>
      <c r="D989" s="28"/>
      <c r="E989" s="28"/>
      <c r="F989" s="29"/>
      <c r="G989" s="30"/>
      <c r="H989" s="45"/>
      <c r="I989" s="46"/>
      <c r="J989" s="29"/>
      <c r="K989" s="32"/>
      <c r="L989" s="46"/>
      <c r="M989" s="46"/>
      <c r="N989" s="29"/>
      <c r="O989" s="32"/>
      <c r="P989" s="46"/>
      <c r="Q989" s="46"/>
      <c r="R989" s="29"/>
      <c r="S989" s="32"/>
      <c r="T989" s="46"/>
      <c r="U989" s="46"/>
      <c r="V989" s="29"/>
      <c r="W989" s="24"/>
    </row>
    <row r="990">
      <c r="B990" s="54"/>
      <c r="D990" s="28"/>
      <c r="E990" s="28"/>
      <c r="F990" s="29"/>
      <c r="G990" s="30"/>
      <c r="H990" s="45"/>
      <c r="I990" s="46"/>
      <c r="J990" s="29"/>
      <c r="K990" s="32"/>
      <c r="L990" s="46"/>
      <c r="M990" s="46"/>
      <c r="N990" s="29"/>
      <c r="O990" s="32"/>
      <c r="P990" s="46"/>
      <c r="Q990" s="46"/>
      <c r="R990" s="29"/>
      <c r="S990" s="32"/>
      <c r="T990" s="46"/>
      <c r="U990" s="46"/>
      <c r="V990" s="29"/>
      <c r="W990" s="24"/>
    </row>
    <row r="991">
      <c r="B991" s="54"/>
      <c r="D991" s="28"/>
      <c r="E991" s="28"/>
      <c r="F991" s="29"/>
      <c r="G991" s="30"/>
      <c r="H991" s="45"/>
      <c r="I991" s="46"/>
      <c r="J991" s="29"/>
      <c r="K991" s="32"/>
      <c r="L991" s="46"/>
      <c r="M991" s="46"/>
      <c r="N991" s="29"/>
      <c r="O991" s="32"/>
      <c r="P991" s="46"/>
      <c r="Q991" s="46"/>
      <c r="R991" s="29"/>
      <c r="S991" s="32"/>
      <c r="T991" s="46"/>
      <c r="U991" s="46"/>
      <c r="V991" s="29"/>
      <c r="W991" s="24"/>
    </row>
    <row r="992">
      <c r="B992" s="54"/>
      <c r="D992" s="28"/>
      <c r="E992" s="28"/>
      <c r="F992" s="29"/>
      <c r="G992" s="30"/>
      <c r="H992" s="45"/>
      <c r="I992" s="46"/>
      <c r="J992" s="29"/>
      <c r="K992" s="32"/>
      <c r="L992" s="46"/>
      <c r="M992" s="46"/>
      <c r="N992" s="29"/>
      <c r="O992" s="32"/>
      <c r="P992" s="46"/>
      <c r="Q992" s="46"/>
      <c r="R992" s="29"/>
      <c r="S992" s="32"/>
      <c r="T992" s="46"/>
      <c r="U992" s="46"/>
      <c r="V992" s="29"/>
      <c r="W992" s="24"/>
    </row>
    <row r="993">
      <c r="B993" s="54"/>
      <c r="D993" s="28"/>
      <c r="E993" s="28"/>
      <c r="F993" s="29"/>
      <c r="G993" s="30"/>
      <c r="H993" s="45"/>
      <c r="I993" s="46"/>
      <c r="J993" s="29"/>
      <c r="K993" s="32"/>
      <c r="L993" s="46"/>
      <c r="M993" s="46"/>
      <c r="N993" s="29"/>
      <c r="O993" s="32"/>
      <c r="P993" s="46"/>
      <c r="Q993" s="46"/>
      <c r="R993" s="29"/>
      <c r="S993" s="32"/>
      <c r="T993" s="46"/>
      <c r="U993" s="46"/>
      <c r="V993" s="29"/>
      <c r="W993" s="24"/>
    </row>
    <row r="994">
      <c r="B994" s="54"/>
      <c r="D994" s="28"/>
      <c r="E994" s="28"/>
      <c r="F994" s="29"/>
      <c r="G994" s="30"/>
      <c r="H994" s="45"/>
      <c r="I994" s="46"/>
      <c r="J994" s="29"/>
      <c r="K994" s="32"/>
      <c r="L994" s="46"/>
      <c r="M994" s="46"/>
      <c r="N994" s="29"/>
      <c r="O994" s="32"/>
      <c r="P994" s="46"/>
      <c r="Q994" s="46"/>
      <c r="R994" s="29"/>
      <c r="S994" s="32"/>
      <c r="T994" s="46"/>
      <c r="U994" s="46"/>
      <c r="V994" s="29"/>
      <c r="W994" s="24"/>
    </row>
    <row r="995">
      <c r="B995" s="54"/>
      <c r="D995" s="28"/>
      <c r="E995" s="28"/>
      <c r="F995" s="29"/>
      <c r="G995" s="30"/>
      <c r="H995" s="45"/>
      <c r="I995" s="46"/>
      <c r="J995" s="29"/>
      <c r="K995" s="32"/>
      <c r="L995" s="46"/>
      <c r="M995" s="46"/>
      <c r="N995" s="29"/>
      <c r="O995" s="32"/>
      <c r="P995" s="46"/>
      <c r="Q995" s="46"/>
      <c r="R995" s="29"/>
      <c r="S995" s="32"/>
      <c r="T995" s="46"/>
      <c r="U995" s="46"/>
      <c r="V995" s="29"/>
      <c r="W995" s="24"/>
    </row>
    <row r="996">
      <c r="B996" s="54"/>
      <c r="D996" s="28"/>
      <c r="E996" s="28"/>
      <c r="F996" s="29"/>
      <c r="G996" s="30"/>
      <c r="H996" s="45"/>
      <c r="I996" s="46"/>
      <c r="J996" s="29"/>
      <c r="K996" s="32"/>
      <c r="L996" s="46"/>
      <c r="M996" s="46"/>
      <c r="N996" s="29"/>
      <c r="O996" s="32"/>
      <c r="P996" s="46"/>
      <c r="Q996" s="46"/>
      <c r="R996" s="29"/>
      <c r="S996" s="32"/>
      <c r="T996" s="46"/>
      <c r="U996" s="46"/>
      <c r="V996" s="29"/>
      <c r="W996" s="24"/>
    </row>
    <row r="997">
      <c r="B997" s="54"/>
      <c r="D997" s="28"/>
      <c r="E997" s="28"/>
      <c r="F997" s="29"/>
      <c r="G997" s="30"/>
      <c r="H997" s="45"/>
      <c r="I997" s="46"/>
      <c r="J997" s="29"/>
      <c r="K997" s="32"/>
      <c r="L997" s="46"/>
      <c r="M997" s="46"/>
      <c r="N997" s="29"/>
      <c r="O997" s="32"/>
      <c r="P997" s="46"/>
      <c r="Q997" s="46"/>
      <c r="R997" s="29"/>
      <c r="S997" s="32"/>
      <c r="T997" s="46"/>
      <c r="U997" s="46"/>
      <c r="V997" s="29"/>
      <c r="W997" s="24"/>
    </row>
    <row r="998">
      <c r="B998" s="54"/>
      <c r="D998" s="28"/>
      <c r="E998" s="28"/>
      <c r="F998" s="29"/>
      <c r="G998" s="30"/>
      <c r="H998" s="45"/>
      <c r="I998" s="46"/>
      <c r="J998" s="29"/>
      <c r="K998" s="32"/>
      <c r="L998" s="46"/>
      <c r="M998" s="46"/>
      <c r="N998" s="29"/>
      <c r="O998" s="32"/>
      <c r="P998" s="46"/>
      <c r="Q998" s="46"/>
      <c r="R998" s="29"/>
      <c r="S998" s="32"/>
      <c r="T998" s="46"/>
      <c r="U998" s="46"/>
      <c r="V998" s="29"/>
      <c r="W998" s="24"/>
    </row>
    <row r="999">
      <c r="B999" s="54"/>
      <c r="D999" s="28"/>
      <c r="E999" s="28"/>
      <c r="F999" s="29"/>
      <c r="G999" s="30"/>
      <c r="H999" s="45"/>
      <c r="I999" s="46"/>
      <c r="J999" s="29"/>
      <c r="K999" s="32"/>
      <c r="L999" s="46"/>
      <c r="M999" s="46"/>
      <c r="N999" s="29"/>
      <c r="O999" s="32"/>
      <c r="P999" s="46"/>
      <c r="Q999" s="46"/>
      <c r="R999" s="29"/>
      <c r="S999" s="32"/>
      <c r="T999" s="46"/>
      <c r="U999" s="46"/>
      <c r="V999" s="29"/>
      <c r="W999" s="24"/>
    </row>
    <row r="1000">
      <c r="B1000" s="54"/>
      <c r="D1000" s="28"/>
      <c r="E1000" s="28"/>
      <c r="F1000" s="29"/>
      <c r="G1000" s="30"/>
      <c r="H1000" s="45"/>
      <c r="I1000" s="46"/>
      <c r="J1000" s="29"/>
      <c r="K1000" s="32"/>
      <c r="L1000" s="46"/>
      <c r="M1000" s="46"/>
      <c r="N1000" s="29"/>
      <c r="O1000" s="32"/>
      <c r="P1000" s="46"/>
      <c r="Q1000" s="46"/>
      <c r="R1000" s="29"/>
      <c r="S1000" s="32"/>
      <c r="T1000" s="46"/>
      <c r="U1000" s="46"/>
      <c r="V1000" s="29"/>
      <c r="W1000" s="24"/>
    </row>
    <row r="1001">
      <c r="B1001" s="54"/>
      <c r="D1001" s="28"/>
      <c r="E1001" s="28"/>
      <c r="F1001" s="29"/>
      <c r="G1001" s="30"/>
      <c r="H1001" s="45"/>
      <c r="I1001" s="46"/>
      <c r="J1001" s="29"/>
      <c r="K1001" s="32"/>
      <c r="L1001" s="46"/>
      <c r="M1001" s="46"/>
      <c r="N1001" s="29"/>
      <c r="O1001" s="32"/>
      <c r="P1001" s="46"/>
      <c r="Q1001" s="46"/>
      <c r="R1001" s="29"/>
      <c r="S1001" s="32"/>
      <c r="T1001" s="46"/>
      <c r="U1001" s="46"/>
      <c r="V1001" s="29"/>
      <c r="W1001" s="24"/>
    </row>
    <row r="1002">
      <c r="B1002" s="54"/>
      <c r="D1002" s="28"/>
      <c r="E1002" s="28"/>
      <c r="F1002" s="29"/>
      <c r="G1002" s="30"/>
      <c r="H1002" s="45"/>
      <c r="I1002" s="46"/>
      <c r="J1002" s="29"/>
      <c r="K1002" s="32"/>
      <c r="L1002" s="46"/>
      <c r="M1002" s="46"/>
      <c r="N1002" s="29"/>
      <c r="O1002" s="32"/>
      <c r="P1002" s="46"/>
      <c r="Q1002" s="46"/>
      <c r="R1002" s="29"/>
      <c r="S1002" s="32"/>
      <c r="T1002" s="46"/>
      <c r="U1002" s="46"/>
      <c r="V1002" s="29"/>
      <c r="W1002" s="24"/>
    </row>
    <row r="1003">
      <c r="B1003" s="54"/>
      <c r="D1003" s="28"/>
      <c r="E1003" s="28"/>
      <c r="F1003" s="29"/>
      <c r="G1003" s="30"/>
      <c r="H1003" s="45"/>
      <c r="I1003" s="46"/>
      <c r="J1003" s="29"/>
      <c r="K1003" s="32"/>
      <c r="L1003" s="46"/>
      <c r="M1003" s="46"/>
      <c r="N1003" s="29"/>
      <c r="O1003" s="32"/>
      <c r="P1003" s="46"/>
      <c r="Q1003" s="46"/>
      <c r="R1003" s="29"/>
      <c r="S1003" s="32"/>
      <c r="T1003" s="46"/>
      <c r="U1003" s="46"/>
      <c r="V1003" s="29"/>
      <c r="W1003" s="24"/>
    </row>
    <row r="1004">
      <c r="B1004" s="54"/>
      <c r="D1004" s="28"/>
      <c r="E1004" s="28"/>
      <c r="F1004" s="29"/>
      <c r="G1004" s="30"/>
      <c r="H1004" s="45"/>
      <c r="I1004" s="46"/>
      <c r="J1004" s="29"/>
      <c r="K1004" s="32"/>
      <c r="L1004" s="46"/>
      <c r="M1004" s="46"/>
      <c r="N1004" s="29"/>
      <c r="O1004" s="32"/>
      <c r="P1004" s="46"/>
      <c r="Q1004" s="46"/>
      <c r="R1004" s="29"/>
      <c r="S1004" s="32"/>
      <c r="T1004" s="46"/>
      <c r="U1004" s="46"/>
      <c r="V1004" s="29"/>
      <c r="W1004" s="24"/>
    </row>
  </sheetData>
  <mergeCells count="5">
    <mergeCell ref="D2:F2"/>
    <mergeCell ref="H2:J2"/>
    <mergeCell ref="L2:N2"/>
    <mergeCell ref="P2:R2"/>
    <mergeCell ref="T2:V2"/>
  </mergeCells>
  <conditionalFormatting sqref="G1:G1004 K1:K1004 O1:O1004 S1:S1004 W1:W1004">
    <cfRule type="cellIs" dxfId="0" priority="1" operator="lessThan">
      <formula>0</formula>
    </cfRule>
  </conditionalFormatting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0.3189104104</v>
      </c>
      <c r="D6" s="77">
        <f t="shared" ref="D6:D23" si="3">(E49*F49)/L6</f>
        <v>0.3992666831</v>
      </c>
      <c r="E6" s="77">
        <f t="shared" ref="E6:E23" si="4">(G49*H49)/$L6</f>
        <v>0.133844485</v>
      </c>
      <c r="F6" s="77">
        <f t="shared" ref="F6:F23" si="5">(J49*I49)/$L6</f>
        <v>0.1265432329</v>
      </c>
      <c r="G6" s="77">
        <f t="shared" ref="G6:G23" si="6">(K49*L49)/$L6</f>
        <v>0.02459377126</v>
      </c>
      <c r="H6" s="77">
        <f t="shared" ref="H6:H23" si="7">(M49*N49)/L6</f>
        <v>-0.03132074146</v>
      </c>
      <c r="I6" s="77">
        <f t="shared" ref="I6:I23" si="8">(O49*P49)/L6</f>
        <v>-0.0001670582068</v>
      </c>
      <c r="J6" s="77">
        <f t="shared" ref="J6:J23" si="9">(Q49*R49)/L6</f>
        <v>-0.005505731916</v>
      </c>
      <c r="K6" s="77">
        <f t="shared" ref="K6:K23" si="10">(S49*T49)/L6</f>
        <v>0.03385121778</v>
      </c>
      <c r="L6" s="23">
        <f t="shared" ref="L6:M6" si="1">U49</f>
        <v>-41.6824</v>
      </c>
      <c r="M6" s="23">
        <f t="shared" si="1"/>
        <v>15.7379</v>
      </c>
      <c r="N6" s="78">
        <f t="shared" ref="N6:N23" si="12">M6/abs(L6)</f>
        <v>0.3775670307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0.2938385979</v>
      </c>
      <c r="D7" s="77">
        <f t="shared" si="3"/>
        <v>0.3630755927</v>
      </c>
      <c r="E7" s="77">
        <f t="shared" si="4"/>
        <v>0.1915710852</v>
      </c>
      <c r="F7" s="77">
        <f t="shared" si="5"/>
        <v>0.1393747282</v>
      </c>
      <c r="G7" s="77">
        <f t="shared" si="6"/>
        <v>0.02478968418</v>
      </c>
      <c r="H7" s="77">
        <f t="shared" si="7"/>
        <v>-0.03477019171</v>
      </c>
      <c r="I7" s="77">
        <f t="shared" si="8"/>
        <v>-0.0001387911632</v>
      </c>
      <c r="J7" s="77">
        <f t="shared" si="9"/>
        <v>-0.006843041212</v>
      </c>
      <c r="K7" s="77">
        <f t="shared" si="10"/>
        <v>0.02910194383</v>
      </c>
      <c r="L7" s="23">
        <f t="shared" ref="L7:M7" si="11">U50</f>
        <v>-39.6434</v>
      </c>
      <c r="M7" s="23">
        <f t="shared" si="11"/>
        <v>9.9623</v>
      </c>
      <c r="N7" s="78">
        <f t="shared" si="12"/>
        <v>0.2512978201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0.2657846102</v>
      </c>
      <c r="D8" s="77">
        <f t="shared" si="3"/>
        <v>0.3904686912</v>
      </c>
      <c r="E8" s="77">
        <f t="shared" si="4"/>
        <v>0.175649309</v>
      </c>
      <c r="F8" s="77">
        <f t="shared" si="5"/>
        <v>0.1670526407</v>
      </c>
      <c r="G8" s="77">
        <f t="shared" si="6"/>
        <v>0.02278958799</v>
      </c>
      <c r="H8" s="77">
        <f t="shared" si="7"/>
        <v>-0.03785843697</v>
      </c>
      <c r="I8" s="77">
        <f t="shared" si="8"/>
        <v>-0.0001507377099</v>
      </c>
      <c r="J8" s="77">
        <f t="shared" si="9"/>
        <v>-0.007777256969</v>
      </c>
      <c r="K8" s="77">
        <f t="shared" si="10"/>
        <v>0.02402204286</v>
      </c>
      <c r="L8" s="23">
        <f t="shared" ref="L8:M8" si="13">U51</f>
        <v>-41.0473</v>
      </c>
      <c r="M8" s="23">
        <f t="shared" si="13"/>
        <v>13.325</v>
      </c>
      <c r="N8" s="78">
        <f t="shared" si="12"/>
        <v>0.324625493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0.03228327663</v>
      </c>
      <c r="D9" s="77">
        <f t="shared" si="3"/>
        <v>0.4829908117</v>
      </c>
      <c r="E9" s="77">
        <f t="shared" si="4"/>
        <v>0.305764007</v>
      </c>
      <c r="F9" s="77">
        <f t="shared" si="5"/>
        <v>0.1910780454</v>
      </c>
      <c r="G9" s="77">
        <f t="shared" si="6"/>
        <v>0.00260693399</v>
      </c>
      <c r="H9" s="77">
        <f t="shared" si="7"/>
        <v>-0.0100271647</v>
      </c>
      <c r="I9" s="77">
        <f t="shared" si="8"/>
        <v>-0.0002228872646</v>
      </c>
      <c r="J9" s="77">
        <f t="shared" si="9"/>
        <v>-0.009701921156</v>
      </c>
      <c r="K9" s="77">
        <f t="shared" si="10"/>
        <v>0.005236412034</v>
      </c>
      <c r="L9" s="23">
        <f t="shared" ref="L9:M9" si="14">U52</f>
        <v>-231.418</v>
      </c>
      <c r="M9" s="23">
        <f t="shared" si="14"/>
        <v>8.46414</v>
      </c>
      <c r="N9" s="78">
        <f t="shared" si="12"/>
        <v>0.03657511516</v>
      </c>
      <c r="O9" s="82" t="s">
        <v>13</v>
      </c>
      <c r="P9" s="84">
        <v>-34.9959</v>
      </c>
      <c r="Q9" s="84">
        <v>0.741267</v>
      </c>
      <c r="R9" s="85">
        <f t="shared" ref="R9:R13" si="16">Q9/abs(P9)</f>
        <v>0.02118153841</v>
      </c>
      <c r="S9" s="86">
        <f>R9/sqrt(sum(Y39:Y41))</f>
        <v>0.02362428002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0.01133365235</v>
      </c>
      <c r="D10" s="77">
        <f t="shared" si="3"/>
        <v>0.5478812617</v>
      </c>
      <c r="E10" s="77">
        <f t="shared" si="4"/>
        <v>0.3087077846</v>
      </c>
      <c r="F10" s="77">
        <f t="shared" si="5"/>
        <v>0.1586741253</v>
      </c>
      <c r="G10" s="77">
        <f t="shared" si="6"/>
        <v>0.0009480147324</v>
      </c>
      <c r="H10" s="77">
        <f t="shared" si="7"/>
        <v>-0.01855393406</v>
      </c>
      <c r="I10" s="77">
        <f t="shared" si="8"/>
        <v>-0.0002345985699</v>
      </c>
      <c r="J10" s="77">
        <f t="shared" si="9"/>
        <v>-0.01040841233</v>
      </c>
      <c r="K10" s="77">
        <f t="shared" si="10"/>
        <v>0.001647091813</v>
      </c>
      <c r="L10" s="23">
        <f t="shared" ref="L10:M10" si="15">U53</f>
        <v>-278.163</v>
      </c>
      <c r="M10" s="23">
        <f t="shared" si="15"/>
        <v>3.64651</v>
      </c>
      <c r="N10" s="78">
        <f t="shared" si="12"/>
        <v>0.01310925608</v>
      </c>
      <c r="O10" s="82" t="s">
        <v>103</v>
      </c>
      <c r="P10" s="84">
        <v>-27.4899</v>
      </c>
      <c r="Q10" s="84">
        <v>1.58327</v>
      </c>
      <c r="R10" s="85">
        <f t="shared" si="16"/>
        <v>0.05759460747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0.004870947867</v>
      </c>
      <c r="D11" s="77">
        <f t="shared" si="3"/>
        <v>0.7579282246</v>
      </c>
      <c r="E11" s="77">
        <f t="shared" si="4"/>
        <v>0.2213230086</v>
      </c>
      <c r="F11" s="77">
        <f t="shared" si="5"/>
        <v>0.1000494185</v>
      </c>
      <c r="G11" s="77">
        <f t="shared" si="6"/>
        <v>0.0004493561538</v>
      </c>
      <c r="H11" s="77">
        <f t="shared" si="7"/>
        <v>-0.07511759369</v>
      </c>
      <c r="I11" s="77">
        <f t="shared" si="8"/>
        <v>-0.0002262995578</v>
      </c>
      <c r="J11" s="77">
        <f t="shared" si="9"/>
        <v>-0.01007143694</v>
      </c>
      <c r="K11" s="77">
        <f t="shared" si="10"/>
        <v>0.0007961382747</v>
      </c>
      <c r="L11" s="23">
        <f t="shared" ref="L11:M11" si="18">U54</f>
        <v>-96.33</v>
      </c>
      <c r="M11" s="23">
        <f t="shared" si="18"/>
        <v>1.96429</v>
      </c>
      <c r="N11" s="78">
        <f t="shared" si="12"/>
        <v>0.02039125921</v>
      </c>
      <c r="O11" s="82" t="s">
        <v>104</v>
      </c>
      <c r="P11" s="84">
        <v>-605.301</v>
      </c>
      <c r="Q11" s="84">
        <v>87.5865</v>
      </c>
      <c r="R11" s="85">
        <f t="shared" si="16"/>
        <v>0.1446990836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0.02918396044</v>
      </c>
      <c r="D12" s="77">
        <f t="shared" si="3"/>
        <v>0.3577502541</v>
      </c>
      <c r="E12" s="77">
        <f t="shared" si="4"/>
        <v>0.2054984518</v>
      </c>
      <c r="F12" s="77">
        <f t="shared" si="5"/>
        <v>0.3692890224</v>
      </c>
      <c r="G12" s="77">
        <f t="shared" si="6"/>
        <v>0.04134339718</v>
      </c>
      <c r="H12" s="77">
        <f t="shared" si="7"/>
        <v>-0.01008565851</v>
      </c>
      <c r="I12" s="77">
        <f t="shared" si="8"/>
        <v>-0.000119577867</v>
      </c>
      <c r="J12" s="77">
        <f t="shared" si="9"/>
        <v>-0.008070740661</v>
      </c>
      <c r="K12" s="77">
        <f t="shared" si="10"/>
        <v>0.01520788196</v>
      </c>
      <c r="L12" s="23">
        <f t="shared" ref="L12:M12" si="19">U55</f>
        <v>-214.16</v>
      </c>
      <c r="M12" s="23">
        <f t="shared" si="19"/>
        <v>7.3597</v>
      </c>
      <c r="N12" s="78">
        <f t="shared" si="12"/>
        <v>0.03436542772</v>
      </c>
      <c r="O12" s="82" t="s">
        <v>105</v>
      </c>
      <c r="P12" s="84">
        <v>-590.969</v>
      </c>
      <c r="Q12" s="84">
        <v>52.3015</v>
      </c>
      <c r="R12" s="85">
        <f t="shared" si="16"/>
        <v>0.0885012581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0.009892365737</v>
      </c>
      <c r="D13" s="77">
        <f t="shared" si="3"/>
        <v>0.4682593772</v>
      </c>
      <c r="E13" s="77">
        <f t="shared" si="4"/>
        <v>0.2419553187</v>
      </c>
      <c r="F13" s="77">
        <f t="shared" si="5"/>
        <v>0.2981783422</v>
      </c>
      <c r="G13" s="77">
        <f t="shared" si="6"/>
        <v>0.01629248577</v>
      </c>
      <c r="H13" s="77">
        <f t="shared" si="7"/>
        <v>-0.02996669608</v>
      </c>
      <c r="I13" s="77">
        <f t="shared" si="8"/>
        <v>-0.0001440795296</v>
      </c>
      <c r="J13" s="77">
        <f t="shared" si="9"/>
        <v>-0.009685840507</v>
      </c>
      <c r="K13" s="77">
        <f t="shared" si="10"/>
        <v>0.005214893199</v>
      </c>
      <c r="L13" s="23">
        <f t="shared" ref="L13:M13" si="20">U56</f>
        <v>-193.538</v>
      </c>
      <c r="M13" s="23">
        <f t="shared" si="20"/>
        <v>2.74212</v>
      </c>
      <c r="N13" s="78">
        <f t="shared" si="12"/>
        <v>0.01416838037</v>
      </c>
      <c r="O13" s="82" t="s">
        <v>106</v>
      </c>
      <c r="P13" s="84">
        <v>-445.289</v>
      </c>
      <c r="Q13" s="84">
        <v>105.56</v>
      </c>
      <c r="R13" s="85">
        <f t="shared" si="16"/>
        <v>0.2370595276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0.005809044243</v>
      </c>
      <c r="D14" s="77">
        <f t="shared" si="3"/>
        <v>0.5229719776</v>
      </c>
      <c r="E14" s="77">
        <f t="shared" si="4"/>
        <v>0.2527978201</v>
      </c>
      <c r="F14" s="77">
        <f t="shared" si="5"/>
        <v>0.2705790806</v>
      </c>
      <c r="G14" s="77">
        <f t="shared" si="6"/>
        <v>0.01015107005</v>
      </c>
      <c r="H14" s="77">
        <f t="shared" si="7"/>
        <v>-0.05526432923</v>
      </c>
      <c r="I14" s="77">
        <f t="shared" si="8"/>
        <v>-0.0001370977883</v>
      </c>
      <c r="J14" s="77">
        <f t="shared" si="9"/>
        <v>-0.009995330683</v>
      </c>
      <c r="K14" s="77">
        <f t="shared" si="10"/>
        <v>0.003074462895</v>
      </c>
      <c r="L14" s="23">
        <f t="shared" ref="L14:M14" si="21">U57</f>
        <v>-110.686</v>
      </c>
      <c r="M14" s="23">
        <f t="shared" si="21"/>
        <v>2.12348</v>
      </c>
      <c r="N14" s="78">
        <f t="shared" si="12"/>
        <v>0.01918472074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0.08740752478</v>
      </c>
      <c r="D15" s="77">
        <f t="shared" si="3"/>
        <v>0.3523892586</v>
      </c>
      <c r="E15" s="77">
        <f t="shared" si="4"/>
        <v>0.13809329</v>
      </c>
      <c r="F15" s="77">
        <f t="shared" si="5"/>
        <v>0.1626087712</v>
      </c>
      <c r="G15" s="77">
        <f t="shared" si="6"/>
        <v>0.1523734108</v>
      </c>
      <c r="H15" s="77">
        <f t="shared" si="7"/>
        <v>-0.02037472167</v>
      </c>
      <c r="I15" s="77">
        <f t="shared" si="8"/>
        <v>-0.00008989732828</v>
      </c>
      <c r="J15" s="77">
        <f t="shared" si="9"/>
        <v>-0.004885618936</v>
      </c>
      <c r="K15" s="77">
        <f t="shared" si="10"/>
        <v>0.1324723754</v>
      </c>
      <c r="L15" s="23">
        <f t="shared" ref="L15:M15" si="22">U58</f>
        <v>-98.2549</v>
      </c>
      <c r="M15" s="23">
        <f t="shared" si="22"/>
        <v>5.37128</v>
      </c>
      <c r="N15" s="78">
        <f t="shared" si="12"/>
        <v>0.05466679015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0.05916964177</v>
      </c>
      <c r="D16" s="77">
        <f t="shared" si="3"/>
        <v>0.4216343293</v>
      </c>
      <c r="E16" s="77">
        <f t="shared" si="4"/>
        <v>0.1309903248</v>
      </c>
      <c r="F16" s="77">
        <f t="shared" si="5"/>
        <v>0.2261376045</v>
      </c>
      <c r="G16" s="77">
        <f t="shared" si="6"/>
        <v>0.1288196705</v>
      </c>
      <c r="H16" s="77">
        <f t="shared" si="7"/>
        <v>-0.03146437403</v>
      </c>
      <c r="I16" s="77">
        <f t="shared" si="8"/>
        <v>-0.00009141148421</v>
      </c>
      <c r="J16" s="77">
        <f t="shared" si="9"/>
        <v>-0.006046684403</v>
      </c>
      <c r="K16" s="77">
        <f t="shared" si="10"/>
        <v>0.07085543083</v>
      </c>
      <c r="L16" s="23">
        <f t="shared" ref="L16:M16" si="23">U59</f>
        <v>-102.802</v>
      </c>
      <c r="M16" s="23">
        <f t="shared" si="23"/>
        <v>2.99198</v>
      </c>
      <c r="N16" s="78">
        <f t="shared" si="12"/>
        <v>0.02910429758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0.2244093172</v>
      </c>
      <c r="D17" s="77">
        <f t="shared" si="3"/>
        <v>0.4222947808</v>
      </c>
      <c r="E17" s="77">
        <f t="shared" si="4"/>
        <v>0.09999025156</v>
      </c>
      <c r="F17" s="77">
        <f t="shared" si="5"/>
        <v>0.1943034366</v>
      </c>
      <c r="G17" s="77">
        <f t="shared" si="6"/>
        <v>0.07469504172</v>
      </c>
      <c r="H17" s="77">
        <f t="shared" si="7"/>
        <v>-0.0442537544</v>
      </c>
      <c r="I17" s="77">
        <f t="shared" si="8"/>
        <v>-0.00006953966879</v>
      </c>
      <c r="J17" s="77">
        <f t="shared" si="9"/>
        <v>-0.004926672294</v>
      </c>
      <c r="K17" s="77">
        <f t="shared" si="10"/>
        <v>0.03356627148</v>
      </c>
      <c r="L17" s="23">
        <f t="shared" ref="L17:M17" si="24">U60</f>
        <v>-57.8122</v>
      </c>
      <c r="M17" s="23">
        <f t="shared" si="24"/>
        <v>2.04749</v>
      </c>
      <c r="N17" s="78">
        <f t="shared" si="12"/>
        <v>0.03541622702</v>
      </c>
      <c r="O17" s="23"/>
      <c r="P17" s="23"/>
      <c r="Q17" s="93"/>
      <c r="R17" s="95" t="s">
        <v>108</v>
      </c>
      <c r="S17" s="96">
        <f>$R$9/sqrt(sum(Y27:Y29))</f>
        <v>0.3649998004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0.8132479268</v>
      </c>
      <c r="D18" s="77">
        <f t="shared" si="3"/>
        <v>0.06824394271</v>
      </c>
      <c r="E18" s="77">
        <f t="shared" si="4"/>
        <v>0.02143311503</v>
      </c>
      <c r="F18" s="77">
        <f t="shared" si="5"/>
        <v>0.02226564161</v>
      </c>
      <c r="G18" s="77">
        <f t="shared" si="6"/>
        <v>0.01655647229</v>
      </c>
      <c r="H18" s="77">
        <f t="shared" si="7"/>
        <v>-0.005752345482</v>
      </c>
      <c r="I18" s="77">
        <f t="shared" si="8"/>
        <v>-0.00001712696476</v>
      </c>
      <c r="J18" s="77">
        <f t="shared" si="9"/>
        <v>-0.0008454462794</v>
      </c>
      <c r="K18" s="77">
        <f t="shared" si="10"/>
        <v>0.06486016198</v>
      </c>
      <c r="L18" s="23">
        <f t="shared" ref="L18:M18" si="25">U61</f>
        <v>-31.608</v>
      </c>
      <c r="M18" s="23">
        <f t="shared" si="25"/>
        <v>1.50937</v>
      </c>
      <c r="N18" s="78">
        <f t="shared" si="12"/>
        <v>0.04775278411</v>
      </c>
      <c r="O18" s="78">
        <f t="shared" ref="O18:O23" si="27">M18/abs(C61)/D61</f>
        <v>0.0587186054</v>
      </c>
      <c r="P18" s="23"/>
      <c r="Q18" s="93"/>
      <c r="R18" s="95" t="s">
        <v>109</v>
      </c>
      <c r="S18" s="96">
        <f>$R$9/sqrt(sum(Y30:Y32))</f>
        <v>0.2614363799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0.828980497</v>
      </c>
      <c r="D19" s="77">
        <f t="shared" si="3"/>
        <v>0.07591870386</v>
      </c>
      <c r="E19" s="77">
        <f t="shared" si="4"/>
        <v>0.02030108336</v>
      </c>
      <c r="F19" s="77">
        <f t="shared" si="5"/>
        <v>0.02162243118</v>
      </c>
      <c r="G19" s="77">
        <f t="shared" si="6"/>
        <v>0.01837268949</v>
      </c>
      <c r="H19" s="77">
        <f t="shared" si="7"/>
        <v>-0.007552208359</v>
      </c>
      <c r="I19" s="77">
        <f t="shared" si="8"/>
        <v>-0.00001597695119</v>
      </c>
      <c r="J19" s="77">
        <f t="shared" si="9"/>
        <v>-0.0008099886113</v>
      </c>
      <c r="K19" s="77">
        <f t="shared" si="10"/>
        <v>0.04317847572</v>
      </c>
      <c r="L19" s="23">
        <f t="shared" ref="L19:M19" si="26">U62</f>
        <v>-35.5617</v>
      </c>
      <c r="M19" s="23">
        <f t="shared" si="26"/>
        <v>1.01547</v>
      </c>
      <c r="N19" s="78">
        <f t="shared" si="12"/>
        <v>0.02855515906</v>
      </c>
      <c r="O19" s="78">
        <f t="shared" si="27"/>
        <v>0.03444611685</v>
      </c>
      <c r="P19" s="97">
        <f>1/sqrt(1/O18^2+1/O19^2+1/O20^2)</f>
        <v>0.0211828093</v>
      </c>
      <c r="Q19" s="93"/>
      <c r="R19" s="95" t="s">
        <v>110</v>
      </c>
      <c r="S19" s="96">
        <f>$R$9/sqrt(sum(Y33:Y35))</f>
        <v>0.2464704932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0.8672830143</v>
      </c>
      <c r="D20" s="77">
        <f t="shared" si="3"/>
        <v>0.07438815088</v>
      </c>
      <c r="E20" s="77">
        <f t="shared" si="4"/>
        <v>0.01430951871</v>
      </c>
      <c r="F20" s="77">
        <f t="shared" si="5"/>
        <v>0.01588025278</v>
      </c>
      <c r="G20" s="77">
        <f t="shared" si="6"/>
        <v>0.01582706495</v>
      </c>
      <c r="H20" s="77">
        <f t="shared" si="7"/>
        <v>-0.008856706426</v>
      </c>
      <c r="I20" s="77">
        <f t="shared" si="8"/>
        <v>-0.000007951716437</v>
      </c>
      <c r="J20" s="77">
        <f t="shared" si="9"/>
        <v>-0.0006575316341</v>
      </c>
      <c r="K20" s="77">
        <f t="shared" si="10"/>
        <v>0.0218220181</v>
      </c>
      <c r="L20" s="23">
        <f t="shared" ref="L20:M20" si="28">U63</f>
        <v>-36.2093</v>
      </c>
      <c r="M20" s="23">
        <f t="shared" si="28"/>
        <v>0.948679</v>
      </c>
      <c r="N20" s="78">
        <f t="shared" si="12"/>
        <v>0.0261998713</v>
      </c>
      <c r="O20" s="78">
        <f t="shared" si="27"/>
        <v>0.03020913689</v>
      </c>
      <c r="P20" s="23"/>
      <c r="Q20" s="93"/>
      <c r="R20" s="95" t="s">
        <v>111</v>
      </c>
      <c r="S20" s="96">
        <f>$R$9/sqrt(sum(Y36:Y38))</f>
        <v>0.09549459395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0.02362428002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0.05883961512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0.02118153841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0.54146</v>
      </c>
      <c r="D27" s="96">
        <f t="shared" ref="D27:D44" si="35">F49</f>
        <v>0.442558</v>
      </c>
      <c r="E27" s="96">
        <f t="shared" ref="E27:E44" si="36">H49</f>
        <v>0.004864</v>
      </c>
      <c r="F27" s="96">
        <f t="shared" ref="F27:F44" si="37">J49</f>
        <v>0.004255</v>
      </c>
      <c r="G27" s="96">
        <f t="shared" ref="G27:G44" si="38">L49</f>
        <v>0.001587</v>
      </c>
      <c r="H27" s="96">
        <f t="shared" ref="H27:H44" si="39">N49</f>
        <v>0.004162</v>
      </c>
      <c r="I27" s="96">
        <f t="shared" ref="I27:I44" si="40">P49</f>
        <v>0.000051</v>
      </c>
      <c r="J27" s="96">
        <f t="shared" ref="J27:J44" si="41">R49</f>
        <v>0.000212</v>
      </c>
      <c r="K27" s="96">
        <f t="shared" ref="K27:K44" si="42">T49</f>
        <v>0.00085</v>
      </c>
      <c r="L27" s="99">
        <f t="shared" ref="L27:L44" si="43">W49</f>
        <v>212000000</v>
      </c>
      <c r="M27" s="65"/>
      <c r="O27" s="100">
        <f t="shared" ref="O27:W27" si="32">C27*$L27</f>
        <v>114789520</v>
      </c>
      <c r="P27" s="100">
        <f t="shared" si="32"/>
        <v>93822296</v>
      </c>
      <c r="Q27" s="100">
        <f t="shared" si="32"/>
        <v>1031168</v>
      </c>
      <c r="R27" s="100">
        <f t="shared" si="32"/>
        <v>902060</v>
      </c>
      <c r="S27" s="100">
        <f t="shared" si="32"/>
        <v>336444</v>
      </c>
      <c r="T27" s="100">
        <f t="shared" si="32"/>
        <v>882344</v>
      </c>
      <c r="U27" s="100">
        <f t="shared" si="32"/>
        <v>10812</v>
      </c>
      <c r="V27" s="100">
        <f t="shared" si="32"/>
        <v>44944</v>
      </c>
      <c r="W27" s="100">
        <f t="shared" si="32"/>
        <v>180200</v>
      </c>
      <c r="X27" s="65"/>
      <c r="Y27" s="78">
        <f t="shared" ref="Y27:AG27" si="33">O27/O$45</f>
        <v>0.000767716427</v>
      </c>
      <c r="Z27" s="78">
        <f t="shared" si="33"/>
        <v>0.001423545501</v>
      </c>
      <c r="AA27" s="78">
        <f t="shared" si="33"/>
        <v>0.0007429350705</v>
      </c>
      <c r="AB27" s="78">
        <f t="shared" si="33"/>
        <v>0.000657487926</v>
      </c>
      <c r="AC27" s="78">
        <f t="shared" si="33"/>
        <v>0.0008497147189</v>
      </c>
      <c r="AD27" s="78">
        <f t="shared" si="33"/>
        <v>0.001348000701</v>
      </c>
      <c r="AE27" s="78">
        <f t="shared" si="33"/>
        <v>0.0008372434637</v>
      </c>
      <c r="AF27" s="78">
        <f t="shared" si="33"/>
        <v>0.0007281888491</v>
      </c>
      <c r="AG27" s="78">
        <f t="shared" si="33"/>
        <v>0.0008204224697</v>
      </c>
    </row>
    <row r="28">
      <c r="A28" s="76">
        <v>1.0</v>
      </c>
      <c r="B28" s="68" t="s">
        <v>96</v>
      </c>
      <c r="C28" s="96">
        <f t="shared" si="34"/>
        <v>0.494959</v>
      </c>
      <c r="D28" s="96">
        <f t="shared" si="35"/>
        <v>0.486785</v>
      </c>
      <c r="E28" s="96">
        <f t="shared" si="36"/>
        <v>0.007061</v>
      </c>
      <c r="F28" s="96">
        <f t="shared" si="37"/>
        <v>0.004518</v>
      </c>
      <c r="G28" s="96">
        <f t="shared" si="38"/>
        <v>0.001546</v>
      </c>
      <c r="H28" s="96">
        <f t="shared" si="39"/>
        <v>0.004162</v>
      </c>
      <c r="I28" s="96">
        <f t="shared" si="40"/>
        <v>0.0000288</v>
      </c>
      <c r="J28" s="96">
        <f t="shared" si="41"/>
        <v>0.000246</v>
      </c>
      <c r="K28" s="96">
        <f t="shared" si="42"/>
        <v>0.000695</v>
      </c>
      <c r="L28" s="99">
        <f t="shared" si="43"/>
        <v>530000000</v>
      </c>
      <c r="M28" s="65"/>
      <c r="O28" s="100">
        <f t="shared" ref="O28:W28" si="44">C28*$L28</f>
        <v>262328270</v>
      </c>
      <c r="P28" s="100">
        <f t="shared" si="44"/>
        <v>257996050</v>
      </c>
      <c r="Q28" s="100">
        <f t="shared" si="44"/>
        <v>3742330</v>
      </c>
      <c r="R28" s="100">
        <f t="shared" si="44"/>
        <v>2394540</v>
      </c>
      <c r="S28" s="100">
        <f t="shared" si="44"/>
        <v>819380</v>
      </c>
      <c r="T28" s="100">
        <f t="shared" si="44"/>
        <v>2205860</v>
      </c>
      <c r="U28" s="100">
        <f t="shared" si="44"/>
        <v>15264</v>
      </c>
      <c r="V28" s="100">
        <f t="shared" si="44"/>
        <v>130380</v>
      </c>
      <c r="W28" s="100">
        <f t="shared" si="44"/>
        <v>368350</v>
      </c>
      <c r="X28" s="65"/>
      <c r="Y28" s="78">
        <f t="shared" ref="Y28:AG28" si="45">O28/O$45</f>
        <v>0.001754460879</v>
      </c>
      <c r="Z28" s="78">
        <f t="shared" si="45"/>
        <v>0.003914518531</v>
      </c>
      <c r="AA28" s="78">
        <f t="shared" si="45"/>
        <v>0.002696270833</v>
      </c>
      <c r="AB28" s="78">
        <f t="shared" si="45"/>
        <v>0.001745317538</v>
      </c>
      <c r="AC28" s="78">
        <f t="shared" si="45"/>
        <v>0.002069406042</v>
      </c>
      <c r="AD28" s="78">
        <f t="shared" si="45"/>
        <v>0.003370001753</v>
      </c>
      <c r="AE28" s="78">
        <f t="shared" si="45"/>
        <v>0.001181990772</v>
      </c>
      <c r="AF28" s="78">
        <f t="shared" si="45"/>
        <v>0.002112434633</v>
      </c>
      <c r="AG28" s="78">
        <f t="shared" si="45"/>
        <v>0.001677040048</v>
      </c>
    </row>
    <row r="29">
      <c r="A29" s="76">
        <v>1.0</v>
      </c>
      <c r="B29" s="68" t="s">
        <v>98</v>
      </c>
      <c r="C29" s="96">
        <f t="shared" si="34"/>
        <v>0.427091</v>
      </c>
      <c r="D29" s="96">
        <f t="shared" si="35"/>
        <v>0.554691</v>
      </c>
      <c r="E29" s="96">
        <f t="shared" si="36"/>
        <v>0.005436</v>
      </c>
      <c r="F29" s="96">
        <f t="shared" si="37"/>
        <v>0.005046</v>
      </c>
      <c r="G29" s="96">
        <f t="shared" si="38"/>
        <v>0.001265</v>
      </c>
      <c r="H29" s="96">
        <f t="shared" si="39"/>
        <v>0.00554</v>
      </c>
      <c r="I29" s="96">
        <f t="shared" si="40"/>
        <v>0.0000604</v>
      </c>
      <c r="J29" s="96">
        <f t="shared" si="41"/>
        <v>0.000276</v>
      </c>
      <c r="K29" s="96">
        <f t="shared" si="42"/>
        <v>0.000594</v>
      </c>
      <c r="L29" s="99">
        <f t="shared" si="43"/>
        <v>296000000</v>
      </c>
      <c r="M29" s="65"/>
      <c r="O29" s="100">
        <f t="shared" ref="O29:W29" si="46">C29*$L29</f>
        <v>126418936</v>
      </c>
      <c r="P29" s="100">
        <f t="shared" si="46"/>
        <v>164188536</v>
      </c>
      <c r="Q29" s="100">
        <f t="shared" si="46"/>
        <v>1609056</v>
      </c>
      <c r="R29" s="100">
        <f t="shared" si="46"/>
        <v>1493616</v>
      </c>
      <c r="S29" s="100">
        <f t="shared" si="46"/>
        <v>374440</v>
      </c>
      <c r="T29" s="100">
        <f t="shared" si="46"/>
        <v>1639840</v>
      </c>
      <c r="U29" s="100">
        <f t="shared" si="46"/>
        <v>17878.4</v>
      </c>
      <c r="V29" s="100">
        <f t="shared" si="46"/>
        <v>81696</v>
      </c>
      <c r="W29" s="100">
        <f t="shared" si="46"/>
        <v>175824</v>
      </c>
      <c r="X29" s="65"/>
      <c r="Y29" s="78">
        <f t="shared" ref="Y29:AG29" si="47">O29/O$45</f>
        <v>0.0008454943783</v>
      </c>
      <c r="Z29" s="78">
        <f t="shared" si="47"/>
        <v>0.002491197314</v>
      </c>
      <c r="AA29" s="78">
        <f t="shared" si="47"/>
        <v>0.00115929134</v>
      </c>
      <c r="AB29" s="78">
        <f t="shared" si="47"/>
        <v>0.001088657613</v>
      </c>
      <c r="AC29" s="78">
        <f t="shared" si="47"/>
        <v>0.0009456764851</v>
      </c>
      <c r="AD29" s="78">
        <f t="shared" si="47"/>
        <v>0.002505264919</v>
      </c>
      <c r="AE29" s="78">
        <f t="shared" si="47"/>
        <v>0.001384440764</v>
      </c>
      <c r="AF29" s="78">
        <f t="shared" si="47"/>
        <v>0.001323649791</v>
      </c>
      <c r="AG29" s="78">
        <f t="shared" si="47"/>
        <v>0.0008004992248</v>
      </c>
    </row>
    <row r="30">
      <c r="A30" s="76">
        <v>2.0</v>
      </c>
      <c r="B30" s="68" t="s">
        <v>94</v>
      </c>
      <c r="C30" s="96">
        <f t="shared" si="34"/>
        <v>0.293686</v>
      </c>
      <c r="D30" s="96">
        <f t="shared" si="35"/>
        <v>0.654783</v>
      </c>
      <c r="E30" s="96">
        <f t="shared" si="36"/>
        <v>0.027677</v>
      </c>
      <c r="F30" s="96">
        <f t="shared" si="37"/>
        <v>0.017842</v>
      </c>
      <c r="G30" s="96">
        <f t="shared" si="38"/>
        <v>0.001005</v>
      </c>
      <c r="H30" s="96">
        <f t="shared" si="39"/>
        <v>0.00309</v>
      </c>
      <c r="I30" s="96">
        <f t="shared" si="40"/>
        <v>0.000255</v>
      </c>
      <c r="J30" s="96">
        <f t="shared" si="41"/>
        <v>0.000933</v>
      </c>
      <c r="K30" s="96">
        <f t="shared" si="42"/>
        <v>0.00073</v>
      </c>
      <c r="L30" s="99">
        <f t="shared" si="43"/>
        <v>734000000</v>
      </c>
      <c r="M30" s="65"/>
      <c r="O30" s="100">
        <f t="shared" ref="O30:W30" si="48">C30*$L30</f>
        <v>215565524</v>
      </c>
      <c r="P30" s="100">
        <f t="shared" si="48"/>
        <v>480610722</v>
      </c>
      <c r="Q30" s="100">
        <f t="shared" si="48"/>
        <v>20314918</v>
      </c>
      <c r="R30" s="100">
        <f t="shared" si="48"/>
        <v>13096028</v>
      </c>
      <c r="S30" s="100">
        <f t="shared" si="48"/>
        <v>737670</v>
      </c>
      <c r="T30" s="100">
        <f t="shared" si="48"/>
        <v>2268060</v>
      </c>
      <c r="U30" s="100">
        <f t="shared" si="48"/>
        <v>187170</v>
      </c>
      <c r="V30" s="100">
        <f t="shared" si="48"/>
        <v>684822</v>
      </c>
      <c r="W30" s="100">
        <f t="shared" si="48"/>
        <v>535820</v>
      </c>
      <c r="X30" s="65"/>
      <c r="Y30" s="78">
        <f t="shared" ref="Y30:AG30" si="49">O30/O$45</f>
        <v>0.001441709956</v>
      </c>
      <c r="Z30" s="78">
        <f t="shared" si="49"/>
        <v>0.007292203029</v>
      </c>
      <c r="AA30" s="78">
        <f t="shared" si="49"/>
        <v>0.01463647537</v>
      </c>
      <c r="AB30" s="78">
        <f t="shared" si="49"/>
        <v>0.00954535207</v>
      </c>
      <c r="AC30" s="78">
        <f t="shared" si="49"/>
        <v>0.001863041269</v>
      </c>
      <c r="AD30" s="78">
        <f t="shared" si="49"/>
        <v>0.003465027779</v>
      </c>
      <c r="AE30" s="78">
        <f t="shared" si="49"/>
        <v>0.01449379015</v>
      </c>
      <c r="AF30" s="78">
        <f t="shared" si="49"/>
        <v>0.01109557992</v>
      </c>
      <c r="AG30" s="78">
        <f t="shared" si="49"/>
        <v>0.002439504815</v>
      </c>
    </row>
    <row r="31">
      <c r="A31" s="76">
        <v>2.0</v>
      </c>
      <c r="B31" s="68" t="s">
        <v>96</v>
      </c>
      <c r="C31" s="96">
        <f t="shared" si="34"/>
        <v>0.126331</v>
      </c>
      <c r="D31" s="96">
        <f t="shared" si="35"/>
        <v>0.811447</v>
      </c>
      <c r="E31" s="96">
        <f t="shared" si="36"/>
        <v>0.037285</v>
      </c>
      <c r="F31" s="96">
        <f t="shared" si="37"/>
        <v>0.018429</v>
      </c>
      <c r="G31" s="96">
        <f t="shared" si="38"/>
        <v>0.000382</v>
      </c>
      <c r="H31" s="96">
        <f t="shared" si="39"/>
        <v>0.004143</v>
      </c>
      <c r="I31" s="96">
        <f t="shared" si="40"/>
        <v>0.000374</v>
      </c>
      <c r="J31" s="96">
        <f t="shared" si="41"/>
        <v>0.001332</v>
      </c>
      <c r="K31" s="96">
        <f t="shared" si="42"/>
        <v>0.000276</v>
      </c>
      <c r="L31" s="99">
        <f t="shared" si="43"/>
        <v>3950000000</v>
      </c>
      <c r="M31" s="65"/>
      <c r="O31" s="100">
        <f t="shared" ref="O31:W31" si="50">C31*$L31</f>
        <v>499007450</v>
      </c>
      <c r="P31" s="100">
        <f t="shared" si="50"/>
        <v>3205215650</v>
      </c>
      <c r="Q31" s="100">
        <f t="shared" si="50"/>
        <v>147275750</v>
      </c>
      <c r="R31" s="100">
        <f t="shared" si="50"/>
        <v>72794550</v>
      </c>
      <c r="S31" s="100">
        <f t="shared" si="50"/>
        <v>1508900</v>
      </c>
      <c r="T31" s="100">
        <f t="shared" si="50"/>
        <v>16364850</v>
      </c>
      <c r="U31" s="100">
        <f t="shared" si="50"/>
        <v>1477300</v>
      </c>
      <c r="V31" s="100">
        <f t="shared" si="50"/>
        <v>5261400</v>
      </c>
      <c r="W31" s="100">
        <f t="shared" si="50"/>
        <v>1090200</v>
      </c>
      <c r="X31" s="65"/>
      <c r="Y31" s="78">
        <f t="shared" ref="Y31:AG31" si="51">O31/O$45</f>
        <v>0.003337379724</v>
      </c>
      <c r="Z31" s="78">
        <f t="shared" si="51"/>
        <v>0.04863204711</v>
      </c>
      <c r="AA31" s="78">
        <f t="shared" si="51"/>
        <v>0.1061091109</v>
      </c>
      <c r="AB31" s="78">
        <f t="shared" si="51"/>
        <v>0.05305804237</v>
      </c>
      <c r="AC31" s="78">
        <f t="shared" si="51"/>
        <v>0.003810840851</v>
      </c>
      <c r="AD31" s="78">
        <f t="shared" si="51"/>
        <v>0.02500139319</v>
      </c>
      <c r="AE31" s="78">
        <f t="shared" si="51"/>
        <v>0.114396945</v>
      </c>
      <c r="AF31" s="78">
        <f t="shared" si="51"/>
        <v>0.08524592406</v>
      </c>
      <c r="AG31" s="78">
        <f t="shared" si="51"/>
        <v>0.004963510413</v>
      </c>
    </row>
    <row r="32">
      <c r="A32" s="76">
        <v>2.0</v>
      </c>
      <c r="B32" s="68" t="s">
        <v>98</v>
      </c>
      <c r="C32" s="96">
        <f t="shared" si="34"/>
        <v>0.019626</v>
      </c>
      <c r="D32" s="96">
        <f t="shared" si="35"/>
        <v>0.9491</v>
      </c>
      <c r="E32" s="96">
        <f t="shared" si="36"/>
        <v>0.014558</v>
      </c>
      <c r="F32" s="96">
        <f t="shared" si="37"/>
        <v>0.004496</v>
      </c>
      <c r="G32" s="96">
        <f t="shared" si="38"/>
        <v>0.0000611</v>
      </c>
      <c r="H32" s="96">
        <f t="shared" si="39"/>
        <v>0.010936</v>
      </c>
      <c r="I32" s="96">
        <f t="shared" si="40"/>
        <v>0.000252</v>
      </c>
      <c r="J32" s="96">
        <f t="shared" si="41"/>
        <v>0.000924</v>
      </c>
      <c r="K32" s="96">
        <f t="shared" si="42"/>
        <v>0.0000462</v>
      </c>
      <c r="L32" s="99">
        <f t="shared" si="43"/>
        <v>13600000000</v>
      </c>
      <c r="M32" s="65"/>
      <c r="O32" s="100">
        <f t="shared" ref="O32:W32" si="52">C32*$L32</f>
        <v>266913600</v>
      </c>
      <c r="P32" s="100">
        <f t="shared" si="52"/>
        <v>12907760000</v>
      </c>
      <c r="Q32" s="100">
        <f t="shared" si="52"/>
        <v>197988800</v>
      </c>
      <c r="R32" s="100">
        <f t="shared" si="52"/>
        <v>61145600</v>
      </c>
      <c r="S32" s="100">
        <f t="shared" si="52"/>
        <v>830960</v>
      </c>
      <c r="T32" s="100">
        <f t="shared" si="52"/>
        <v>148729600</v>
      </c>
      <c r="U32" s="100">
        <f t="shared" si="52"/>
        <v>3427200</v>
      </c>
      <c r="V32" s="100">
        <f t="shared" si="52"/>
        <v>12566400</v>
      </c>
      <c r="W32" s="100">
        <f t="shared" si="52"/>
        <v>628320</v>
      </c>
      <c r="X32" s="65"/>
      <c r="Y32" s="78">
        <f t="shared" ref="Y32:AG32" si="53">O32/O$45</f>
        <v>0.00178512773</v>
      </c>
      <c r="Z32" s="78">
        <f t="shared" si="53"/>
        <v>0.195846664</v>
      </c>
      <c r="AA32" s="78">
        <f t="shared" si="53"/>
        <v>0.1426468074</v>
      </c>
      <c r="AB32" s="78">
        <f t="shared" si="53"/>
        <v>0.04456742758</v>
      </c>
      <c r="AC32" s="78">
        <f t="shared" si="53"/>
        <v>0.002098652206</v>
      </c>
      <c r="AD32" s="78">
        <f t="shared" si="53"/>
        <v>0.2272215883</v>
      </c>
      <c r="AE32" s="78">
        <f t="shared" si="53"/>
        <v>0.2653903809</v>
      </c>
      <c r="AF32" s="78">
        <f t="shared" si="53"/>
        <v>0.2036025355</v>
      </c>
      <c r="AG32" s="78">
        <f t="shared" si="53"/>
        <v>0.002860642875</v>
      </c>
    </row>
    <row r="33">
      <c r="A33" s="76">
        <v>3.0</v>
      </c>
      <c r="B33" s="68" t="s">
        <v>94</v>
      </c>
      <c r="C33" s="96">
        <f t="shared" si="34"/>
        <v>0.24964</v>
      </c>
      <c r="D33" s="96">
        <f t="shared" si="35"/>
        <v>0.676555</v>
      </c>
      <c r="E33" s="96">
        <f t="shared" si="36"/>
        <v>0.022516</v>
      </c>
      <c r="F33" s="96">
        <f t="shared" si="37"/>
        <v>0.039353</v>
      </c>
      <c r="G33" s="96">
        <f t="shared" si="38"/>
        <v>0.005017</v>
      </c>
      <c r="H33" s="96">
        <f t="shared" si="39"/>
        <v>0.003899</v>
      </c>
      <c r="I33" s="96">
        <f t="shared" si="40"/>
        <v>0.000188</v>
      </c>
      <c r="J33" s="96">
        <f t="shared" si="41"/>
        <v>0.000871</v>
      </c>
      <c r="K33" s="96">
        <f t="shared" si="42"/>
        <v>0.001962</v>
      </c>
      <c r="L33" s="99">
        <f t="shared" si="43"/>
        <v>971000000</v>
      </c>
      <c r="M33" s="65"/>
      <c r="O33" s="100">
        <f t="shared" ref="O33:W33" si="54">C33*$L33</f>
        <v>242400440</v>
      </c>
      <c r="P33" s="100">
        <f t="shared" si="54"/>
        <v>656934905</v>
      </c>
      <c r="Q33" s="100">
        <f t="shared" si="54"/>
        <v>21863036</v>
      </c>
      <c r="R33" s="100">
        <f t="shared" si="54"/>
        <v>38211763</v>
      </c>
      <c r="S33" s="100">
        <f t="shared" si="54"/>
        <v>4871507</v>
      </c>
      <c r="T33" s="100">
        <f t="shared" si="54"/>
        <v>3785929</v>
      </c>
      <c r="U33" s="100">
        <f t="shared" si="54"/>
        <v>182548</v>
      </c>
      <c r="V33" s="100">
        <f t="shared" si="54"/>
        <v>845741</v>
      </c>
      <c r="W33" s="100">
        <f t="shared" si="54"/>
        <v>1905102</v>
      </c>
      <c r="X33" s="65"/>
      <c r="Y33" s="78">
        <f t="shared" ref="Y33:AG33" si="55">O33/O$45</f>
        <v>0.001621182837</v>
      </c>
      <c r="Z33" s="78">
        <f t="shared" si="55"/>
        <v>0.009967531902</v>
      </c>
      <c r="AA33" s="78">
        <f t="shared" si="55"/>
        <v>0.01575186215</v>
      </c>
      <c r="AB33" s="78">
        <f t="shared" si="55"/>
        <v>0.027851554</v>
      </c>
      <c r="AC33" s="78">
        <f t="shared" si="55"/>
        <v>0.01230335866</v>
      </c>
      <c r="AD33" s="78">
        <f t="shared" si="55"/>
        <v>0.00578395155</v>
      </c>
      <c r="AE33" s="78">
        <f t="shared" si="55"/>
        <v>0.01413587864</v>
      </c>
      <c r="AF33" s="78">
        <f t="shared" si="55"/>
        <v>0.01370281162</v>
      </c>
      <c r="AG33" s="78">
        <f t="shared" si="55"/>
        <v>0.008673632008</v>
      </c>
    </row>
    <row r="34">
      <c r="A34" s="76">
        <v>3.0</v>
      </c>
      <c r="B34" s="68" t="s">
        <v>96</v>
      </c>
      <c r="C34" s="96">
        <f t="shared" si="34"/>
        <v>0.07897</v>
      </c>
      <c r="D34" s="96">
        <f t="shared" si="35"/>
        <v>0.837207</v>
      </c>
      <c r="E34" s="96">
        <f t="shared" si="36"/>
        <v>0.034844</v>
      </c>
      <c r="F34" s="96">
        <f t="shared" si="37"/>
        <v>0.03864</v>
      </c>
      <c r="G34" s="96">
        <f t="shared" si="38"/>
        <v>0.001787</v>
      </c>
      <c r="H34" s="96">
        <f t="shared" si="39"/>
        <v>0.006297</v>
      </c>
      <c r="I34" s="96">
        <f t="shared" si="40"/>
        <v>0.000268</v>
      </c>
      <c r="J34" s="96">
        <f t="shared" si="41"/>
        <v>0.00138</v>
      </c>
      <c r="K34" s="96">
        <f t="shared" si="42"/>
        <v>0.000608</v>
      </c>
      <c r="L34" s="99">
        <f t="shared" si="43"/>
        <v>6990000000</v>
      </c>
      <c r="M34" s="65"/>
      <c r="O34" s="100">
        <f t="shared" ref="O34:W34" si="56">C34*$L34</f>
        <v>552000300</v>
      </c>
      <c r="P34" s="100">
        <f t="shared" si="56"/>
        <v>5852076930</v>
      </c>
      <c r="Q34" s="100">
        <f t="shared" si="56"/>
        <v>243559560</v>
      </c>
      <c r="R34" s="100">
        <f t="shared" si="56"/>
        <v>270093600</v>
      </c>
      <c r="S34" s="100">
        <f t="shared" si="56"/>
        <v>12491130</v>
      </c>
      <c r="T34" s="100">
        <f t="shared" si="56"/>
        <v>44016030</v>
      </c>
      <c r="U34" s="100">
        <f t="shared" si="56"/>
        <v>1873320</v>
      </c>
      <c r="V34" s="100">
        <f t="shared" si="56"/>
        <v>9646200</v>
      </c>
      <c r="W34" s="100">
        <f t="shared" si="56"/>
        <v>4249920</v>
      </c>
      <c r="X34" s="65"/>
      <c r="Y34" s="78">
        <f t="shared" ref="Y34:AG34" si="57">O34/O$45</f>
        <v>0.003691797805</v>
      </c>
      <c r="Z34" s="78">
        <f t="shared" si="57"/>
        <v>0.08879230354</v>
      </c>
      <c r="AA34" s="78">
        <f t="shared" si="57"/>
        <v>0.175479591</v>
      </c>
      <c r="AB34" s="78">
        <f t="shared" si="57"/>
        <v>0.1968641564</v>
      </c>
      <c r="AC34" s="78">
        <f t="shared" si="57"/>
        <v>0.03154729173</v>
      </c>
      <c r="AD34" s="78">
        <f t="shared" si="57"/>
        <v>0.06724547263</v>
      </c>
      <c r="AE34" s="78">
        <f t="shared" si="57"/>
        <v>0.1450633486</v>
      </c>
      <c r="AF34" s="78">
        <f t="shared" si="57"/>
        <v>0.1562890547</v>
      </c>
      <c r="AG34" s="78">
        <f t="shared" si="57"/>
        <v>0.01934922232</v>
      </c>
    </row>
    <row r="35">
      <c r="A35" s="76">
        <v>3.0</v>
      </c>
      <c r="B35" s="68" t="s">
        <v>98</v>
      </c>
      <c r="C35" s="96">
        <f t="shared" si="34"/>
        <v>0.026487</v>
      </c>
      <c r="D35" s="96">
        <f t="shared" si="35"/>
        <v>0.895269</v>
      </c>
      <c r="E35" s="96">
        <f t="shared" si="36"/>
        <v>0.034692</v>
      </c>
      <c r="F35" s="96">
        <f t="shared" si="37"/>
        <v>0.032583</v>
      </c>
      <c r="G35" s="96">
        <f t="shared" si="38"/>
        <v>0.000646</v>
      </c>
      <c r="H35" s="96">
        <f t="shared" si="39"/>
        <v>0.008555</v>
      </c>
      <c r="I35" s="96">
        <f t="shared" si="40"/>
        <v>0.000231</v>
      </c>
      <c r="J35" s="96">
        <f t="shared" si="41"/>
        <v>0.001331</v>
      </c>
      <c r="K35" s="96">
        <f t="shared" si="42"/>
        <v>0.000205</v>
      </c>
      <c r="L35" s="99">
        <f t="shared" si="43"/>
        <v>11700000000</v>
      </c>
      <c r="M35" s="65"/>
      <c r="O35" s="100">
        <f t="shared" ref="O35:W35" si="58">C35*$L35</f>
        <v>309897900</v>
      </c>
      <c r="P35" s="100">
        <f t="shared" si="58"/>
        <v>10474647300</v>
      </c>
      <c r="Q35" s="100">
        <f t="shared" si="58"/>
        <v>405896400</v>
      </c>
      <c r="R35" s="100">
        <f t="shared" si="58"/>
        <v>381221100</v>
      </c>
      <c r="S35" s="100">
        <f t="shared" si="58"/>
        <v>7558200</v>
      </c>
      <c r="T35" s="100">
        <f t="shared" si="58"/>
        <v>100093500</v>
      </c>
      <c r="U35" s="100">
        <f t="shared" si="58"/>
        <v>2702700</v>
      </c>
      <c r="V35" s="100">
        <f t="shared" si="58"/>
        <v>15572700</v>
      </c>
      <c r="W35" s="100">
        <f t="shared" si="58"/>
        <v>2398500</v>
      </c>
      <c r="X35" s="65"/>
      <c r="Y35" s="78">
        <f t="shared" ref="Y35:AG35" si="59">O35/O$45</f>
        <v>0.00207260827</v>
      </c>
      <c r="Z35" s="78">
        <f t="shared" si="59"/>
        <v>0.1589295687</v>
      </c>
      <c r="AA35" s="78">
        <f t="shared" si="59"/>
        <v>0.2924399037</v>
      </c>
      <c r="AB35" s="78">
        <f t="shared" si="59"/>
        <v>0.2778620828</v>
      </c>
      <c r="AC35" s="78">
        <f t="shared" si="59"/>
        <v>0.01908880464</v>
      </c>
      <c r="AD35" s="78">
        <f t="shared" si="59"/>
        <v>0.1529178055</v>
      </c>
      <c r="AE35" s="78">
        <f t="shared" si="59"/>
        <v>0.209287635</v>
      </c>
      <c r="AF35" s="78">
        <f t="shared" si="59"/>
        <v>0.2523110202</v>
      </c>
      <c r="AG35" s="78">
        <f t="shared" si="59"/>
        <v>0.01091999608</v>
      </c>
    </row>
    <row r="36">
      <c r="A36" s="76">
        <v>4.0</v>
      </c>
      <c r="B36" s="68" t="s">
        <v>94</v>
      </c>
      <c r="C36" s="96">
        <f t="shared" si="34"/>
        <v>0.330419</v>
      </c>
      <c r="D36" s="96">
        <f t="shared" si="35"/>
        <v>0.624222</v>
      </c>
      <c r="E36" s="96">
        <f t="shared" si="36"/>
        <v>0.00972</v>
      </c>
      <c r="F36" s="96">
        <f t="shared" si="37"/>
        <v>0.011505</v>
      </c>
      <c r="G36" s="96">
        <f t="shared" si="38"/>
        <v>0.012021</v>
      </c>
      <c r="H36" s="96">
        <f t="shared" si="39"/>
        <v>0.003826</v>
      </c>
      <c r="I36" s="96">
        <f t="shared" si="40"/>
        <v>0.0000794</v>
      </c>
      <c r="J36" s="96">
        <f t="shared" si="41"/>
        <v>0.000367</v>
      </c>
      <c r="K36" s="96">
        <f t="shared" si="42"/>
        <v>0.007841</v>
      </c>
      <c r="L36" s="99">
        <f t="shared" si="43"/>
        <v>1820000000</v>
      </c>
      <c r="M36" s="65"/>
      <c r="O36" s="100">
        <f t="shared" ref="O36:W36" si="60">C36*$L36</f>
        <v>601362580</v>
      </c>
      <c r="P36" s="100">
        <f t="shared" si="60"/>
        <v>1136084040</v>
      </c>
      <c r="Q36" s="100">
        <f t="shared" si="60"/>
        <v>17690400</v>
      </c>
      <c r="R36" s="100">
        <f t="shared" si="60"/>
        <v>20939100</v>
      </c>
      <c r="S36" s="100">
        <f t="shared" si="60"/>
        <v>21878220</v>
      </c>
      <c r="T36" s="100">
        <f t="shared" si="60"/>
        <v>6963320</v>
      </c>
      <c r="U36" s="100">
        <f t="shared" si="60"/>
        <v>144508</v>
      </c>
      <c r="V36" s="100">
        <f t="shared" si="60"/>
        <v>667940</v>
      </c>
      <c r="W36" s="100">
        <f t="shared" si="60"/>
        <v>14270620</v>
      </c>
      <c r="X36" s="65"/>
      <c r="Y36" s="78">
        <f t="shared" ref="Y36:AG36" si="61">O36/O$45</f>
        <v>0.004021934504</v>
      </c>
      <c r="Z36" s="78">
        <f t="shared" si="61"/>
        <v>0.01723755859</v>
      </c>
      <c r="AA36" s="78">
        <f t="shared" si="61"/>
        <v>0.01274556481</v>
      </c>
      <c r="AB36" s="78">
        <f t="shared" si="61"/>
        <v>0.01526196199</v>
      </c>
      <c r="AC36" s="78">
        <f t="shared" si="61"/>
        <v>0.05525509612</v>
      </c>
      <c r="AD36" s="78">
        <f t="shared" si="61"/>
        <v>0.01063820941</v>
      </c>
      <c r="AE36" s="78">
        <f t="shared" si="61"/>
        <v>0.01119019409</v>
      </c>
      <c r="AF36" s="78">
        <f t="shared" si="61"/>
        <v>0.01082205544</v>
      </c>
      <c r="AG36" s="78">
        <f t="shared" si="61"/>
        <v>0.06497190513</v>
      </c>
    </row>
    <row r="37">
      <c r="A37" s="76">
        <v>4.0</v>
      </c>
      <c r="B37" s="68" t="s">
        <v>96</v>
      </c>
      <c r="C37" s="96">
        <f t="shared" si="34"/>
        <v>0.235471</v>
      </c>
      <c r="D37" s="96">
        <f t="shared" si="35"/>
        <v>0.705856</v>
      </c>
      <c r="E37" s="96">
        <f t="shared" si="36"/>
        <v>0.012803</v>
      </c>
      <c r="F37" s="96">
        <f t="shared" si="37"/>
        <v>0.022907</v>
      </c>
      <c r="G37" s="96">
        <f t="shared" si="38"/>
        <v>0.012541</v>
      </c>
      <c r="H37" s="96">
        <f t="shared" si="39"/>
        <v>0.005307</v>
      </c>
      <c r="I37" s="96">
        <f t="shared" si="40"/>
        <v>0.000113</v>
      </c>
      <c r="J37" s="96">
        <f t="shared" si="41"/>
        <v>0.000615</v>
      </c>
      <c r="K37" s="96">
        <f t="shared" si="42"/>
        <v>0.004388</v>
      </c>
      <c r="L37" s="99">
        <f t="shared" si="43"/>
        <v>5870000000</v>
      </c>
      <c r="M37" s="65"/>
      <c r="O37" s="100">
        <f t="shared" ref="O37:W37" si="62">C37*$L37</f>
        <v>1382214770</v>
      </c>
      <c r="P37" s="100">
        <f t="shared" si="62"/>
        <v>4143374720</v>
      </c>
      <c r="Q37" s="100">
        <f t="shared" si="62"/>
        <v>75153610</v>
      </c>
      <c r="R37" s="100">
        <f t="shared" si="62"/>
        <v>134464090</v>
      </c>
      <c r="S37" s="100">
        <f t="shared" si="62"/>
        <v>73615670</v>
      </c>
      <c r="T37" s="100">
        <f t="shared" si="62"/>
        <v>31152090</v>
      </c>
      <c r="U37" s="100">
        <f t="shared" si="62"/>
        <v>663310</v>
      </c>
      <c r="V37" s="100">
        <f t="shared" si="62"/>
        <v>3610050</v>
      </c>
      <c r="W37" s="100">
        <f t="shared" si="62"/>
        <v>25757560</v>
      </c>
      <c r="X37" s="65"/>
      <c r="Y37" s="78">
        <f t="shared" ref="Y37:AG37" si="63">O37/O$45</f>
        <v>0.009244301958</v>
      </c>
      <c r="Z37" s="78">
        <f t="shared" si="63"/>
        <v>0.06286653273</v>
      </c>
      <c r="AA37" s="78">
        <f t="shared" si="63"/>
        <v>0.05414661098</v>
      </c>
      <c r="AB37" s="78">
        <f t="shared" si="63"/>
        <v>0.09800735611</v>
      </c>
      <c r="AC37" s="78">
        <f t="shared" si="63"/>
        <v>0.1859219316</v>
      </c>
      <c r="AD37" s="78">
        <f t="shared" si="63"/>
        <v>0.04759259333</v>
      </c>
      <c r="AE37" s="78">
        <f t="shared" si="63"/>
        <v>0.05136440639</v>
      </c>
      <c r="AF37" s="78">
        <f t="shared" si="63"/>
        <v>0.05849052498</v>
      </c>
      <c r="AG37" s="78">
        <f t="shared" si="63"/>
        <v>0.1172701498</v>
      </c>
    </row>
    <row r="38">
      <c r="A38" s="76">
        <v>4.0</v>
      </c>
      <c r="B38" s="68" t="s">
        <v>98</v>
      </c>
      <c r="C38" s="96">
        <f t="shared" si="34"/>
        <v>0.429817</v>
      </c>
      <c r="D38" s="96">
        <f t="shared" si="35"/>
        <v>0.532378</v>
      </c>
      <c r="E38" s="96">
        <f t="shared" si="36"/>
        <v>0.008347</v>
      </c>
      <c r="F38" s="96">
        <f t="shared" si="37"/>
        <v>0.017322</v>
      </c>
      <c r="G38" s="96">
        <f t="shared" si="38"/>
        <v>0.005483</v>
      </c>
      <c r="H38" s="96">
        <f t="shared" si="39"/>
        <v>0.00497</v>
      </c>
      <c r="I38" s="96">
        <f t="shared" si="40"/>
        <v>0.0000761</v>
      </c>
      <c r="J38" s="96">
        <f t="shared" si="41"/>
        <v>0.000438</v>
      </c>
      <c r="K38" s="96">
        <f t="shared" si="42"/>
        <v>0.001169</v>
      </c>
      <c r="L38" s="99">
        <f t="shared" si="43"/>
        <v>12500000000</v>
      </c>
      <c r="M38" s="65"/>
      <c r="O38" s="100">
        <f t="shared" ref="O38:W38" si="64">C38*$L38</f>
        <v>5372712500</v>
      </c>
      <c r="P38" s="100">
        <f t="shared" si="64"/>
        <v>6654725000</v>
      </c>
      <c r="Q38" s="100">
        <f t="shared" si="64"/>
        <v>104337500</v>
      </c>
      <c r="R38" s="100">
        <f t="shared" si="64"/>
        <v>216525000</v>
      </c>
      <c r="S38" s="100">
        <f t="shared" si="64"/>
        <v>68537500</v>
      </c>
      <c r="T38" s="100">
        <f t="shared" si="64"/>
        <v>62125000</v>
      </c>
      <c r="U38" s="100">
        <f t="shared" si="64"/>
        <v>951250</v>
      </c>
      <c r="V38" s="100">
        <f t="shared" si="64"/>
        <v>5475000</v>
      </c>
      <c r="W38" s="100">
        <f t="shared" si="64"/>
        <v>14612500</v>
      </c>
      <c r="X38" s="65"/>
      <c r="Y38" s="78">
        <f t="shared" ref="Y38:AG38" si="65">O38/O$45</f>
        <v>0.0359328939</v>
      </c>
      <c r="Z38" s="78">
        <f t="shared" si="65"/>
        <v>0.1009707099</v>
      </c>
      <c r="AA38" s="78">
        <f t="shared" si="65"/>
        <v>0.07517299598</v>
      </c>
      <c r="AB38" s="78">
        <f t="shared" si="65"/>
        <v>0.1578194058</v>
      </c>
      <c r="AC38" s="78">
        <f t="shared" si="65"/>
        <v>0.1730966299</v>
      </c>
      <c r="AD38" s="78">
        <f t="shared" si="65"/>
        <v>0.09491144448</v>
      </c>
      <c r="AE38" s="78">
        <f t="shared" si="65"/>
        <v>0.07366147289</v>
      </c>
      <c r="AF38" s="78">
        <f t="shared" si="65"/>
        <v>0.08870670054</v>
      </c>
      <c r="AG38" s="78">
        <f t="shared" si="65"/>
        <v>0.0665284314</v>
      </c>
    </row>
    <row r="39">
      <c r="A39" s="76">
        <v>5.0</v>
      </c>
      <c r="B39" s="68" t="s">
        <v>94</v>
      </c>
      <c r="C39" s="96">
        <f t="shared" si="34"/>
        <v>0.919762</v>
      </c>
      <c r="D39" s="96">
        <f t="shared" si="35"/>
        <v>0.075849</v>
      </c>
      <c r="E39" s="96">
        <f t="shared" si="36"/>
        <v>0.000573</v>
      </c>
      <c r="F39" s="96">
        <f t="shared" si="37"/>
        <v>0.000593</v>
      </c>
      <c r="G39" s="96">
        <f t="shared" si="38"/>
        <v>0.000728</v>
      </c>
      <c r="H39" s="96">
        <f t="shared" si="39"/>
        <v>0.001228</v>
      </c>
      <c r="I39" s="96">
        <f t="shared" si="40"/>
        <v>0.00000602</v>
      </c>
      <c r="J39" s="96">
        <f t="shared" si="41"/>
        <v>0.0000258</v>
      </c>
      <c r="K39" s="96">
        <f t="shared" si="42"/>
        <v>0.001235</v>
      </c>
      <c r="L39" s="99">
        <f t="shared" si="43"/>
        <v>23100000000</v>
      </c>
      <c r="M39" s="65"/>
      <c r="O39" s="100">
        <f t="shared" ref="O39:W39" si="66">C39*$L39</f>
        <v>21246502200</v>
      </c>
      <c r="P39" s="100">
        <f t="shared" si="66"/>
        <v>1752111900</v>
      </c>
      <c r="Q39" s="100">
        <f t="shared" si="66"/>
        <v>13236300</v>
      </c>
      <c r="R39" s="100">
        <f t="shared" si="66"/>
        <v>13698300</v>
      </c>
      <c r="S39" s="100">
        <f t="shared" si="66"/>
        <v>16816800</v>
      </c>
      <c r="T39" s="100">
        <f t="shared" si="66"/>
        <v>28366800</v>
      </c>
      <c r="U39" s="100">
        <f t="shared" si="66"/>
        <v>139062</v>
      </c>
      <c r="V39" s="100">
        <f t="shared" si="66"/>
        <v>595980</v>
      </c>
      <c r="W39" s="100">
        <f t="shared" si="66"/>
        <v>28528500</v>
      </c>
      <c r="X39" s="65"/>
      <c r="Y39" s="78">
        <f t="shared" ref="Y39:AG39" si="67">O39/O$45</f>
        <v>0.1420973688</v>
      </c>
      <c r="Z39" s="78">
        <f t="shared" si="67"/>
        <v>0.0265844167</v>
      </c>
      <c r="AA39" s="78">
        <f t="shared" si="67"/>
        <v>0.009536478512</v>
      </c>
      <c r="AB39" s="78">
        <f t="shared" si="67"/>
        <v>0.009984332369</v>
      </c>
      <c r="AC39" s="78">
        <f t="shared" si="67"/>
        <v>0.04247209784</v>
      </c>
      <c r="AD39" s="78">
        <f t="shared" si="67"/>
        <v>0.04333736762</v>
      </c>
      <c r="AE39" s="78">
        <f t="shared" si="67"/>
        <v>0.01076847489</v>
      </c>
      <c r="AF39" s="78">
        <f t="shared" si="67"/>
        <v>0.00965614966</v>
      </c>
      <c r="AG39" s="78">
        <f t="shared" si="67"/>
        <v>0.129885807</v>
      </c>
    </row>
    <row r="40">
      <c r="A40" s="76">
        <v>5.0</v>
      </c>
      <c r="B40" s="68" t="s">
        <v>96</v>
      </c>
      <c r="C40" s="96">
        <f t="shared" si="34"/>
        <v>0.912678</v>
      </c>
      <c r="D40" s="96">
        <f t="shared" si="35"/>
        <v>0.082774</v>
      </c>
      <c r="E40" s="96">
        <f t="shared" si="36"/>
        <v>0.000764</v>
      </c>
      <c r="F40" s="96">
        <f t="shared" si="37"/>
        <v>0.000851</v>
      </c>
      <c r="G40" s="96">
        <f t="shared" si="38"/>
        <v>0.001048</v>
      </c>
      <c r="H40" s="96">
        <f t="shared" si="39"/>
        <v>0.000916</v>
      </c>
      <c r="I40" s="96">
        <f t="shared" si="40"/>
        <v>0.00000779</v>
      </c>
      <c r="J40" s="96">
        <f t="shared" si="41"/>
        <v>0.000036</v>
      </c>
      <c r="K40" s="96">
        <f t="shared" si="42"/>
        <v>0.000925</v>
      </c>
      <c r="L40" s="99">
        <f t="shared" si="43"/>
        <v>51000000000</v>
      </c>
      <c r="M40" s="65"/>
      <c r="N40" s="6">
        <f>O40+O41+O39</f>
        <v>120198553800</v>
      </c>
      <c r="O40" s="100">
        <f t="shared" ref="O40:W40" si="68">C40*$L40</f>
        <v>46546578000</v>
      </c>
      <c r="P40" s="100">
        <f t="shared" si="68"/>
        <v>4221474000</v>
      </c>
      <c r="Q40" s="100">
        <f t="shared" si="68"/>
        <v>38964000</v>
      </c>
      <c r="R40" s="100">
        <f t="shared" si="68"/>
        <v>43401000</v>
      </c>
      <c r="S40" s="100">
        <f t="shared" si="68"/>
        <v>53448000</v>
      </c>
      <c r="T40" s="100">
        <f t="shared" si="68"/>
        <v>46716000</v>
      </c>
      <c r="U40" s="100">
        <f t="shared" si="68"/>
        <v>397290</v>
      </c>
      <c r="V40" s="100">
        <f t="shared" si="68"/>
        <v>1836000</v>
      </c>
      <c r="W40" s="100">
        <f t="shared" si="68"/>
        <v>47175000</v>
      </c>
      <c r="X40" s="65"/>
      <c r="Y40" s="78">
        <f t="shared" ref="Y40:AG40" si="69">O40/O$45</f>
        <v>0.3113051832</v>
      </c>
      <c r="Z40" s="78">
        <f t="shared" si="69"/>
        <v>0.06405151629</v>
      </c>
      <c r="AA40" s="78">
        <f t="shared" si="69"/>
        <v>0.0280727506</v>
      </c>
      <c r="AB40" s="78">
        <f t="shared" si="69"/>
        <v>0.03163385304</v>
      </c>
      <c r="AC40" s="78">
        <f t="shared" si="69"/>
        <v>0.1349869586</v>
      </c>
      <c r="AD40" s="78">
        <f t="shared" si="69"/>
        <v>0.07137035075</v>
      </c>
      <c r="AE40" s="78">
        <f t="shared" si="69"/>
        <v>0.03076474803</v>
      </c>
      <c r="AF40" s="78">
        <f t="shared" si="69"/>
        <v>0.02974712369</v>
      </c>
      <c r="AG40" s="78">
        <f t="shared" si="69"/>
        <v>0.2147804107</v>
      </c>
    </row>
    <row r="41">
      <c r="A41" s="76">
        <v>5.0</v>
      </c>
      <c r="B41" s="68" t="s">
        <v>98</v>
      </c>
      <c r="C41" s="96">
        <f t="shared" si="34"/>
        <v>0.897354</v>
      </c>
      <c r="D41" s="96">
        <f t="shared" si="35"/>
        <v>0.097983</v>
      </c>
      <c r="E41" s="96">
        <f t="shared" si="36"/>
        <v>0.000856</v>
      </c>
      <c r="F41" s="96">
        <f t="shared" si="37"/>
        <v>0.000973</v>
      </c>
      <c r="G41" s="96">
        <f t="shared" si="38"/>
        <v>0.001287</v>
      </c>
      <c r="H41" s="96">
        <f t="shared" si="39"/>
        <v>0.00102</v>
      </c>
      <c r="I41" s="96">
        <f t="shared" si="40"/>
        <v>0.00000642</v>
      </c>
      <c r="J41" s="96">
        <f t="shared" si="41"/>
        <v>0.0000438</v>
      </c>
      <c r="K41" s="96">
        <f t="shared" si="42"/>
        <v>0.000476</v>
      </c>
      <c r="L41" s="99">
        <f t="shared" si="43"/>
        <v>58400000000</v>
      </c>
      <c r="M41" s="65"/>
      <c r="O41" s="100">
        <f t="shared" ref="O41:W41" si="70">C41*$L41</f>
        <v>52405473600</v>
      </c>
      <c r="P41" s="100">
        <f t="shared" si="70"/>
        <v>5722207200</v>
      </c>
      <c r="Q41" s="100">
        <f t="shared" si="70"/>
        <v>49990400</v>
      </c>
      <c r="R41" s="100">
        <f t="shared" si="70"/>
        <v>56823200</v>
      </c>
      <c r="S41" s="100">
        <f t="shared" si="70"/>
        <v>75160800</v>
      </c>
      <c r="T41" s="100">
        <f t="shared" si="70"/>
        <v>59568000</v>
      </c>
      <c r="U41" s="100">
        <f t="shared" si="70"/>
        <v>374928</v>
      </c>
      <c r="V41" s="100">
        <f t="shared" si="70"/>
        <v>2557920</v>
      </c>
      <c r="W41" s="100">
        <f t="shared" si="70"/>
        <v>27798400</v>
      </c>
      <c r="X41" s="65"/>
      <c r="Y41" s="78">
        <f t="shared" ref="Y41:AG41" si="71">O41/O$45</f>
        <v>0.3504896871</v>
      </c>
      <c r="Z41" s="78">
        <f t="shared" si="71"/>
        <v>0.08682181809</v>
      </c>
      <c r="AA41" s="78">
        <f t="shared" si="71"/>
        <v>0.03601704218</v>
      </c>
      <c r="AB41" s="78">
        <f t="shared" si="71"/>
        <v>0.04141694335</v>
      </c>
      <c r="AC41" s="78">
        <f t="shared" si="71"/>
        <v>0.189824274</v>
      </c>
      <c r="AD41" s="78">
        <f t="shared" si="71"/>
        <v>0.09100498872</v>
      </c>
      <c r="AE41" s="78">
        <f t="shared" si="71"/>
        <v>0.02903311296</v>
      </c>
      <c r="AF41" s="78">
        <f t="shared" si="71"/>
        <v>0.04144377049</v>
      </c>
      <c r="AG41" s="78">
        <f t="shared" si="71"/>
        <v>0.1265617757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0.01342038292</v>
      </c>
      <c r="Z42" s="78">
        <f t="shared" si="73"/>
        <v>0.01399777394</v>
      </c>
      <c r="AA42" s="78">
        <f t="shared" si="73"/>
        <v>0.003697960236</v>
      </c>
      <c r="AB42" s="78">
        <f t="shared" si="73"/>
        <v>0.004232949338</v>
      </c>
      <c r="AC42" s="78">
        <f t="shared" si="73"/>
        <v>0.01232743497</v>
      </c>
      <c r="AD42" s="78">
        <f t="shared" si="73"/>
        <v>0.01184800377</v>
      </c>
      <c r="AE42" s="78">
        <f t="shared" si="73"/>
        <v>0.002544253722</v>
      </c>
      <c r="AF42" s="78">
        <f t="shared" si="73"/>
        <v>0.003956561876</v>
      </c>
      <c r="AG42" s="78">
        <f t="shared" si="73"/>
        <v>0.03169653496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0.05560555946</v>
      </c>
      <c r="Z43" s="78">
        <f t="shared" si="75"/>
        <v>0.04946017542</v>
      </c>
      <c r="AA43" s="78">
        <f t="shared" si="75"/>
        <v>0.01336092607</v>
      </c>
      <c r="AB43" s="78">
        <f t="shared" si="75"/>
        <v>0.0122203715</v>
      </c>
      <c r="AC43" s="78">
        <f t="shared" si="75"/>
        <v>0.05079513186</v>
      </c>
      <c r="AD43" s="78">
        <f t="shared" si="75"/>
        <v>0.06826336637</v>
      </c>
      <c r="AE43" s="78">
        <f t="shared" si="75"/>
        <v>0.01060028281</v>
      </c>
      <c r="AF43" s="78">
        <f t="shared" si="75"/>
        <v>0.01258711626</v>
      </c>
      <c r="AG43" s="78">
        <f t="shared" si="75"/>
        <v>0.1138875689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0.06056521023</v>
      </c>
      <c r="Z44" s="78">
        <f t="shared" si="77"/>
        <v>0.0607199187</v>
      </c>
      <c r="AA44" s="78">
        <f t="shared" si="77"/>
        <v>0.01558742287</v>
      </c>
      <c r="AB44" s="78">
        <f t="shared" si="77"/>
        <v>0.0161827483</v>
      </c>
      <c r="AC44" s="78">
        <f t="shared" si="77"/>
        <v>0.08074365853</v>
      </c>
      <c r="AD44" s="78">
        <f t="shared" si="77"/>
        <v>0.07217516924</v>
      </c>
      <c r="AE44" s="78">
        <f t="shared" si="77"/>
        <v>0.01390140091</v>
      </c>
      <c r="AF44" s="78">
        <f t="shared" si="77"/>
        <v>0.01817879781</v>
      </c>
      <c r="AG44" s="78">
        <f t="shared" si="77"/>
        <v>0.0819129462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149520729230</v>
      </c>
      <c r="P45" s="102">
        <f t="shared" si="78"/>
        <v>65907479549</v>
      </c>
      <c r="Q45" s="102">
        <f t="shared" si="78"/>
        <v>1387965168</v>
      </c>
      <c r="R45" s="102">
        <f t="shared" si="78"/>
        <v>1371979567</v>
      </c>
      <c r="S45" s="102">
        <f t="shared" si="78"/>
        <v>395949361</v>
      </c>
      <c r="T45" s="102">
        <f t="shared" si="78"/>
        <v>654557523</v>
      </c>
      <c r="U45" s="102">
        <f t="shared" si="78"/>
        <v>12913806.4</v>
      </c>
      <c r="V45" s="102">
        <f t="shared" si="78"/>
        <v>61720253</v>
      </c>
      <c r="W45" s="102">
        <f t="shared" si="78"/>
        <v>219642936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-24.5502</v>
      </c>
      <c r="D49" s="106">
        <v>0.54146</v>
      </c>
      <c r="E49" s="84">
        <v>-37.605</v>
      </c>
      <c r="F49" s="106">
        <v>0.442558</v>
      </c>
      <c r="G49" s="108">
        <v>-1146.99</v>
      </c>
      <c r="H49" s="106">
        <v>0.004864</v>
      </c>
      <c r="I49" s="106">
        <v>-1239.63</v>
      </c>
      <c r="J49" s="106">
        <v>0.004255</v>
      </c>
      <c r="K49" s="106">
        <v>-645.953</v>
      </c>
      <c r="L49" s="109">
        <v>0.001587</v>
      </c>
      <c r="M49" s="107">
        <v>313.677</v>
      </c>
      <c r="N49" s="106">
        <v>0.004162</v>
      </c>
      <c r="O49" s="107">
        <v>136.537</v>
      </c>
      <c r="P49" s="109">
        <v>5.1E-5</v>
      </c>
      <c r="Q49" s="107">
        <v>1082.51</v>
      </c>
      <c r="R49" s="109">
        <v>2.12E-4</v>
      </c>
      <c r="S49" s="107">
        <v>-1660.0</v>
      </c>
      <c r="T49" s="106">
        <v>8.5E-4</v>
      </c>
      <c r="U49" s="88">
        <v>-41.6824</v>
      </c>
      <c r="V49" s="88">
        <v>15.7379</v>
      </c>
      <c r="W49" s="109">
        <v>2.12E8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-23.5348</v>
      </c>
      <c r="D50" s="106">
        <v>0.494959</v>
      </c>
      <c r="E50" s="84">
        <v>-29.5686</v>
      </c>
      <c r="F50" s="106">
        <v>0.486785</v>
      </c>
      <c r="G50" s="108">
        <v>-1075.56</v>
      </c>
      <c r="H50" s="106">
        <v>0.007061</v>
      </c>
      <c r="I50" s="106">
        <v>-1222.95</v>
      </c>
      <c r="J50" s="106">
        <v>0.004518</v>
      </c>
      <c r="K50" s="106">
        <v>-635.671</v>
      </c>
      <c r="L50" s="109">
        <v>0.001546</v>
      </c>
      <c r="M50" s="107">
        <v>331.189</v>
      </c>
      <c r="N50" s="106">
        <v>0.004162</v>
      </c>
      <c r="O50" s="107">
        <v>191.047</v>
      </c>
      <c r="P50" s="109">
        <v>2.88E-5</v>
      </c>
      <c r="Q50" s="107">
        <v>1102.77</v>
      </c>
      <c r="R50" s="109">
        <v>2.46E-4</v>
      </c>
      <c r="S50" s="107">
        <v>-1660.0</v>
      </c>
      <c r="T50" s="106">
        <v>6.95E-4</v>
      </c>
      <c r="U50" s="88">
        <v>-39.6434</v>
      </c>
      <c r="V50" s="88">
        <v>9.9623</v>
      </c>
      <c r="W50" s="109">
        <v>5.3E8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-25.5443</v>
      </c>
      <c r="D51" s="106">
        <v>0.427091</v>
      </c>
      <c r="E51" s="84">
        <v>-28.8948</v>
      </c>
      <c r="F51" s="109">
        <v>0.554691</v>
      </c>
      <c r="G51" s="108">
        <v>-1326.33</v>
      </c>
      <c r="H51" s="109">
        <v>0.005436</v>
      </c>
      <c r="I51" s="106">
        <v>-1358.91</v>
      </c>
      <c r="J51" s="109">
        <v>0.005046</v>
      </c>
      <c r="K51" s="106">
        <v>-739.487</v>
      </c>
      <c r="L51" s="109">
        <v>0.001265</v>
      </c>
      <c r="M51" s="107">
        <v>280.503</v>
      </c>
      <c r="N51" s="106">
        <v>0.00554</v>
      </c>
      <c r="O51" s="107">
        <v>102.44</v>
      </c>
      <c r="P51" s="109">
        <v>6.04E-5</v>
      </c>
      <c r="Q51" s="107">
        <v>1156.65</v>
      </c>
      <c r="R51" s="109">
        <v>2.76E-4</v>
      </c>
      <c r="S51" s="107">
        <v>-1660.0</v>
      </c>
      <c r="T51" s="106">
        <v>5.94E-4</v>
      </c>
      <c r="U51" s="88">
        <v>-41.0473</v>
      </c>
      <c r="V51" s="88">
        <v>13.325</v>
      </c>
      <c r="W51" s="109">
        <v>2.96E8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-25.4385</v>
      </c>
      <c r="D52" s="106">
        <v>0.293686</v>
      </c>
      <c r="E52" s="84">
        <v>-170.702</v>
      </c>
      <c r="F52" s="106">
        <v>0.654783</v>
      </c>
      <c r="G52" s="108">
        <v>-2556.61</v>
      </c>
      <c r="H52" s="109">
        <v>0.027677</v>
      </c>
      <c r="I52" s="106">
        <v>-2478.36</v>
      </c>
      <c r="J52" s="109">
        <v>0.017842</v>
      </c>
      <c r="K52" s="106">
        <v>-600.29</v>
      </c>
      <c r="L52" s="109">
        <v>0.001005</v>
      </c>
      <c r="M52" s="107">
        <v>750.96</v>
      </c>
      <c r="N52" s="106">
        <v>0.00309</v>
      </c>
      <c r="O52" s="107">
        <v>202.275</v>
      </c>
      <c r="P52" s="106">
        <v>2.55E-4</v>
      </c>
      <c r="Q52" s="107">
        <v>2406.43</v>
      </c>
      <c r="R52" s="106">
        <v>9.33E-4</v>
      </c>
      <c r="S52" s="107">
        <v>-1660.0</v>
      </c>
      <c r="T52" s="106">
        <v>7.3E-4</v>
      </c>
      <c r="U52" s="88">
        <v>-231.418</v>
      </c>
      <c r="V52" s="88">
        <v>8.46414</v>
      </c>
      <c r="W52" s="109">
        <v>7.34E8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-24.9551</v>
      </c>
      <c r="D53" s="106">
        <v>0.126331</v>
      </c>
      <c r="E53" s="84">
        <v>-187.813</v>
      </c>
      <c r="F53" s="106">
        <v>0.811447</v>
      </c>
      <c r="G53" s="108">
        <v>-2303.1</v>
      </c>
      <c r="H53" s="106">
        <v>0.037285</v>
      </c>
      <c r="I53" s="106">
        <v>-2394.99</v>
      </c>
      <c r="J53" s="109">
        <v>0.018429</v>
      </c>
      <c r="K53" s="106">
        <v>-690.321</v>
      </c>
      <c r="L53" s="109">
        <v>3.82E-4</v>
      </c>
      <c r="M53" s="107">
        <v>1245.72</v>
      </c>
      <c r="N53" s="106">
        <v>0.004143</v>
      </c>
      <c r="O53" s="107">
        <v>174.483</v>
      </c>
      <c r="P53" s="106">
        <v>3.74E-4</v>
      </c>
      <c r="Q53" s="107">
        <v>2173.6</v>
      </c>
      <c r="R53" s="106">
        <v>0.001332</v>
      </c>
      <c r="S53" s="107">
        <v>-1660.0</v>
      </c>
      <c r="T53" s="109">
        <v>2.76E-4</v>
      </c>
      <c r="U53" s="88">
        <v>-278.163</v>
      </c>
      <c r="V53" s="88">
        <v>3.64651</v>
      </c>
      <c r="W53" s="109">
        <v>3.95E9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-23.908</v>
      </c>
      <c r="D54" s="106">
        <v>0.019626</v>
      </c>
      <c r="E54" s="84">
        <v>-76.9268</v>
      </c>
      <c r="F54" s="106">
        <v>0.9491</v>
      </c>
      <c r="G54" s="108">
        <v>-1464.49</v>
      </c>
      <c r="H54" s="106">
        <v>0.014558</v>
      </c>
      <c r="I54" s="106">
        <v>-2143.63</v>
      </c>
      <c r="J54" s="109">
        <v>0.004496</v>
      </c>
      <c r="K54" s="106">
        <v>-708.453</v>
      </c>
      <c r="L54" s="109">
        <v>6.11E-5</v>
      </c>
      <c r="M54" s="107">
        <v>661.675</v>
      </c>
      <c r="N54" s="106">
        <v>0.010936</v>
      </c>
      <c r="O54" s="107">
        <v>86.5057</v>
      </c>
      <c r="P54" s="109">
        <v>2.52E-4</v>
      </c>
      <c r="Q54" s="107">
        <v>1049.98</v>
      </c>
      <c r="R54" s="106">
        <v>9.24E-4</v>
      </c>
      <c r="S54" s="107">
        <v>-1660.0</v>
      </c>
      <c r="T54" s="109">
        <v>4.62E-5</v>
      </c>
      <c r="U54" s="88">
        <v>-96.33</v>
      </c>
      <c r="V54" s="88">
        <v>1.96429</v>
      </c>
      <c r="W54" s="109">
        <v>1.36E10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-25.0362</v>
      </c>
      <c r="D55" s="106">
        <v>0.24964</v>
      </c>
      <c r="E55" s="84">
        <v>-113.244</v>
      </c>
      <c r="F55" s="106">
        <v>0.676555</v>
      </c>
      <c r="G55" s="108">
        <v>-1954.59</v>
      </c>
      <c r="H55" s="106">
        <v>0.022516</v>
      </c>
      <c r="I55" s="106">
        <v>-2009.68</v>
      </c>
      <c r="J55" s="106">
        <v>0.039353</v>
      </c>
      <c r="K55" s="106">
        <v>-1764.82</v>
      </c>
      <c r="L55" s="109">
        <v>0.005017</v>
      </c>
      <c r="M55" s="107">
        <v>553.974</v>
      </c>
      <c r="N55" s="106">
        <v>0.003899</v>
      </c>
      <c r="O55" s="107">
        <v>136.217</v>
      </c>
      <c r="P55" s="106">
        <v>1.88E-4</v>
      </c>
      <c r="Q55" s="107">
        <v>1984.42</v>
      </c>
      <c r="R55" s="106">
        <v>8.71E-4</v>
      </c>
      <c r="S55" s="107">
        <v>-1660.0</v>
      </c>
      <c r="T55" s="109">
        <v>0.001962</v>
      </c>
      <c r="U55" s="88">
        <v>-214.16</v>
      </c>
      <c r="V55" s="88">
        <v>7.3597</v>
      </c>
      <c r="W55" s="109">
        <v>9.71E8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-24.244</v>
      </c>
      <c r="D56" s="106">
        <v>0.07897</v>
      </c>
      <c r="E56" s="84">
        <v>-108.248</v>
      </c>
      <c r="F56" s="106">
        <v>0.837207</v>
      </c>
      <c r="G56" s="108">
        <v>-1343.92</v>
      </c>
      <c r="H56" s="106">
        <v>0.034844</v>
      </c>
      <c r="I56" s="106">
        <v>-1493.5</v>
      </c>
      <c r="J56" s="106">
        <v>0.03864</v>
      </c>
      <c r="K56" s="106">
        <v>-1764.53</v>
      </c>
      <c r="L56" s="106">
        <v>0.001787</v>
      </c>
      <c r="M56" s="107">
        <v>921.025</v>
      </c>
      <c r="N56" s="106">
        <v>0.006297</v>
      </c>
      <c r="O56" s="107">
        <v>104.048</v>
      </c>
      <c r="P56" s="106">
        <v>2.68E-4</v>
      </c>
      <c r="Q56" s="107">
        <v>1358.39</v>
      </c>
      <c r="R56" s="106">
        <v>0.00138</v>
      </c>
      <c r="S56" s="107">
        <v>-1660.0</v>
      </c>
      <c r="T56" s="106">
        <v>6.08E-4</v>
      </c>
      <c r="U56" s="88">
        <v>-193.538</v>
      </c>
      <c r="V56" s="88">
        <v>2.74212</v>
      </c>
      <c r="W56" s="109">
        <v>6.99E9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-24.2753</v>
      </c>
      <c r="D57" s="106">
        <v>0.026487</v>
      </c>
      <c r="E57" s="84">
        <v>-64.6573</v>
      </c>
      <c r="F57" s="106">
        <v>0.895269</v>
      </c>
      <c r="G57" s="108">
        <v>-806.56</v>
      </c>
      <c r="H57" s="106">
        <v>0.034692</v>
      </c>
      <c r="I57" s="106">
        <v>-919.17</v>
      </c>
      <c r="J57" s="106">
        <v>0.032583</v>
      </c>
      <c r="K57" s="106">
        <v>-1739.29</v>
      </c>
      <c r="L57" s="106">
        <v>6.46E-4</v>
      </c>
      <c r="M57" s="107">
        <v>715.019</v>
      </c>
      <c r="N57" s="106">
        <v>0.008555</v>
      </c>
      <c r="O57" s="107">
        <v>65.6918</v>
      </c>
      <c r="P57" s="106">
        <v>2.31E-4</v>
      </c>
      <c r="Q57" s="107">
        <v>831.212</v>
      </c>
      <c r="R57" s="106">
        <v>0.001331</v>
      </c>
      <c r="S57" s="107">
        <v>-1660.0</v>
      </c>
      <c r="T57" s="106">
        <v>2.05E-4</v>
      </c>
      <c r="U57" s="88">
        <v>-110.686</v>
      </c>
      <c r="V57" s="88">
        <v>2.12348</v>
      </c>
      <c r="W57" s="109">
        <v>1.17E10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-25.9919</v>
      </c>
      <c r="D58" s="106">
        <v>0.330419</v>
      </c>
      <c r="E58" s="84">
        <v>-55.4674</v>
      </c>
      <c r="F58" s="106">
        <v>0.624222</v>
      </c>
      <c r="G58" s="108">
        <v>-1395.92</v>
      </c>
      <c r="H58" s="106">
        <v>0.00972</v>
      </c>
      <c r="I58" s="106">
        <v>-1388.71</v>
      </c>
      <c r="J58" s="106">
        <v>0.011505</v>
      </c>
      <c r="K58" s="106">
        <v>-1245.44</v>
      </c>
      <c r="L58" s="109">
        <v>0.012021</v>
      </c>
      <c r="M58" s="107">
        <v>523.24</v>
      </c>
      <c r="N58" s="106">
        <v>0.003826</v>
      </c>
      <c r="O58" s="107">
        <v>111.245</v>
      </c>
      <c r="P58" s="109">
        <v>7.94E-5</v>
      </c>
      <c r="Q58" s="107">
        <v>1308.0</v>
      </c>
      <c r="R58" s="106">
        <v>3.67E-4</v>
      </c>
      <c r="S58" s="107">
        <v>-1660.0</v>
      </c>
      <c r="T58" s="106">
        <v>0.007841</v>
      </c>
      <c r="U58" s="88">
        <v>-98.2549</v>
      </c>
      <c r="V58" s="88">
        <v>5.37128</v>
      </c>
      <c r="W58" s="109">
        <v>1.82E9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-25.8323</v>
      </c>
      <c r="D59" s="106">
        <v>0.235471</v>
      </c>
      <c r="E59" s="84">
        <v>-61.4075</v>
      </c>
      <c r="F59" s="106">
        <v>0.705856</v>
      </c>
      <c r="G59" s="108">
        <v>-1051.79</v>
      </c>
      <c r="H59" s="106">
        <v>0.012803</v>
      </c>
      <c r="I59" s="106">
        <v>-1014.86</v>
      </c>
      <c r="J59" s="106">
        <v>0.022907</v>
      </c>
      <c r="K59" s="106">
        <v>-1055.97</v>
      </c>
      <c r="L59" s="109">
        <v>0.012541</v>
      </c>
      <c r="M59" s="107">
        <v>609.497</v>
      </c>
      <c r="N59" s="106">
        <v>0.005307</v>
      </c>
      <c r="O59" s="107">
        <v>83.1618</v>
      </c>
      <c r="P59" s="109">
        <v>1.13E-4</v>
      </c>
      <c r="Q59" s="107">
        <v>1010.75</v>
      </c>
      <c r="R59" s="106">
        <v>6.15E-4</v>
      </c>
      <c r="S59" s="107">
        <v>-1660.0</v>
      </c>
      <c r="T59" s="106">
        <v>0.004388</v>
      </c>
      <c r="U59" s="88">
        <v>-102.802</v>
      </c>
      <c r="V59" s="88">
        <v>2.99198</v>
      </c>
      <c r="W59" s="109">
        <v>5.87E9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-30.184</v>
      </c>
      <c r="D60" s="106">
        <v>0.429817</v>
      </c>
      <c r="E60" s="84">
        <v>-45.858</v>
      </c>
      <c r="F60" s="106">
        <v>0.532378</v>
      </c>
      <c r="G60" s="108">
        <v>-692.543</v>
      </c>
      <c r="H60" s="106">
        <v>0.008347</v>
      </c>
      <c r="I60" s="106">
        <v>-648.488</v>
      </c>
      <c r="J60" s="106">
        <v>0.017322</v>
      </c>
      <c r="K60" s="106">
        <v>-787.577</v>
      </c>
      <c r="L60" s="109">
        <v>0.005483</v>
      </c>
      <c r="M60" s="107">
        <v>514.77</v>
      </c>
      <c r="N60" s="106">
        <v>0.00497</v>
      </c>
      <c r="O60" s="107">
        <v>52.8284</v>
      </c>
      <c r="P60" s="109">
        <v>7.61E-5</v>
      </c>
      <c r="Q60" s="107">
        <v>650.278</v>
      </c>
      <c r="R60" s="106">
        <v>4.38E-4</v>
      </c>
      <c r="S60" s="107">
        <v>-1660.0</v>
      </c>
      <c r="T60" s="106">
        <v>0.001169</v>
      </c>
      <c r="U60" s="88">
        <v>-57.8122</v>
      </c>
      <c r="V60" s="88">
        <v>2.04749</v>
      </c>
      <c r="W60" s="109">
        <v>1.25E10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-27.9476</v>
      </c>
      <c r="D61" s="106">
        <v>0.919762</v>
      </c>
      <c r="E61" s="84">
        <v>-28.4388</v>
      </c>
      <c r="F61" s="106">
        <v>0.075849</v>
      </c>
      <c r="G61" s="108">
        <v>-1182.3</v>
      </c>
      <c r="H61" s="106">
        <v>5.73E-4</v>
      </c>
      <c r="I61" s="106">
        <v>-1186.8</v>
      </c>
      <c r="J61" s="106">
        <v>5.93E-4</v>
      </c>
      <c r="K61" s="106">
        <v>-718.842</v>
      </c>
      <c r="L61" s="109">
        <v>7.28E-4</v>
      </c>
      <c r="M61" s="107">
        <v>148.062</v>
      </c>
      <c r="N61" s="109">
        <v>0.001228</v>
      </c>
      <c r="O61" s="107">
        <v>89.9251</v>
      </c>
      <c r="P61" s="109">
        <v>6.02E-6</v>
      </c>
      <c r="Q61" s="107">
        <v>1035.77</v>
      </c>
      <c r="R61" s="109">
        <v>2.58E-5</v>
      </c>
      <c r="S61" s="107">
        <v>-1660.0</v>
      </c>
      <c r="T61" s="106">
        <v>0.001235</v>
      </c>
      <c r="U61" s="88">
        <v>-31.608</v>
      </c>
      <c r="V61" s="88">
        <v>1.50937</v>
      </c>
      <c r="W61" s="109">
        <v>2.31E10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-32.3005</v>
      </c>
      <c r="D62" s="106">
        <v>0.912678</v>
      </c>
      <c r="E62" s="84">
        <v>-32.6165</v>
      </c>
      <c r="F62" s="106">
        <v>0.082774</v>
      </c>
      <c r="G62" s="108">
        <v>-944.949</v>
      </c>
      <c r="H62" s="106">
        <v>7.64E-4</v>
      </c>
      <c r="I62" s="106">
        <v>-903.561</v>
      </c>
      <c r="J62" s="106">
        <v>8.51E-4</v>
      </c>
      <c r="K62" s="106">
        <v>-623.439</v>
      </c>
      <c r="L62" s="109">
        <v>0.001048</v>
      </c>
      <c r="M62" s="107">
        <v>293.198</v>
      </c>
      <c r="N62" s="109">
        <v>9.16E-4</v>
      </c>
      <c r="O62" s="107">
        <v>72.9355</v>
      </c>
      <c r="P62" s="109">
        <v>7.79E-6</v>
      </c>
      <c r="Q62" s="107">
        <v>800.127</v>
      </c>
      <c r="R62" s="109">
        <v>3.6E-5</v>
      </c>
      <c r="S62" s="107">
        <v>-1660.0</v>
      </c>
      <c r="T62" s="106">
        <v>9.25E-4</v>
      </c>
      <c r="U62" s="88">
        <v>-35.5617</v>
      </c>
      <c r="V62" s="88">
        <v>1.01547</v>
      </c>
      <c r="W62" s="109">
        <v>5.1E10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-34.9959</v>
      </c>
      <c r="D63" s="106">
        <v>0.897354</v>
      </c>
      <c r="E63" s="84">
        <v>-27.4899</v>
      </c>
      <c r="F63" s="106">
        <v>0.097983</v>
      </c>
      <c r="G63" s="108">
        <v>-605.301</v>
      </c>
      <c r="H63" s="106">
        <v>8.56E-4</v>
      </c>
      <c r="I63" s="106">
        <v>-590.969</v>
      </c>
      <c r="J63" s="106">
        <v>9.73E-4</v>
      </c>
      <c r="K63" s="106">
        <v>-445.289</v>
      </c>
      <c r="L63" s="109">
        <v>0.001287</v>
      </c>
      <c r="M63" s="107">
        <v>314.407</v>
      </c>
      <c r="N63" s="109">
        <v>0.00102</v>
      </c>
      <c r="O63" s="107">
        <v>44.8483</v>
      </c>
      <c r="P63" s="109">
        <v>6.42E-6</v>
      </c>
      <c r="Q63" s="107">
        <v>543.579</v>
      </c>
      <c r="R63" s="109">
        <v>4.38E-5</v>
      </c>
      <c r="S63" s="107">
        <v>-1660.0</v>
      </c>
      <c r="T63" s="106">
        <v>4.76E-4</v>
      </c>
      <c r="U63" s="88">
        <v>-36.2093</v>
      </c>
      <c r="V63" s="88">
        <v>0.948679</v>
      </c>
      <c r="W63" s="109">
        <v>5.84E10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-1.8E-12</v>
      </c>
      <c r="F70" s="109">
        <v>3.56E-11</v>
      </c>
      <c r="G70" s="109">
        <v>5.91E-11</v>
      </c>
      <c r="H70" s="109">
        <v>-3.27E-10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-1.8E-12</v>
      </c>
      <c r="E71" s="109">
        <v>4.77E-11</v>
      </c>
      <c r="F71" s="109">
        <v>-2.3E-9</v>
      </c>
      <c r="G71" s="109">
        <v>2.97E-10</v>
      </c>
      <c r="H71" s="109">
        <v>-1.19E-9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3.56E-11</v>
      </c>
      <c r="E72" s="109">
        <v>-2.3E-9</v>
      </c>
      <c r="F72" s="109">
        <v>1.46E-7</v>
      </c>
      <c r="G72" s="109">
        <v>-5.26E-8</v>
      </c>
      <c r="H72" s="109">
        <v>8.9E-8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5.91E-11</v>
      </c>
      <c r="E73" s="109">
        <v>2.97E-10</v>
      </c>
      <c r="F73" s="109">
        <v>-5.26E-8</v>
      </c>
      <c r="G73" s="109">
        <v>5.2E-8</v>
      </c>
      <c r="H73" s="109">
        <v>-6.07E-8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-3.27E-10</v>
      </c>
      <c r="E74" s="109">
        <v>-1.19E-9</v>
      </c>
      <c r="F74" s="109">
        <v>8.9E-8</v>
      </c>
      <c r="G74" s="109">
        <v>-6.07E-8</v>
      </c>
      <c r="H74" s="109">
        <v>2.12E-7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0.2240899002</v>
      </c>
      <c r="D6" s="77">
        <f t="shared" ref="D6:D23" si="3">(E49*F49)/L6</f>
        <v>0.3328359302</v>
      </c>
      <c r="E6" s="77">
        <f t="shared" ref="E6:E23" si="4">(G49*H49)/$L6</f>
        <v>0.2170600683</v>
      </c>
      <c r="F6" s="77">
        <f t="shared" ref="F6:F23" si="5">(J49*I49)/$L6</f>
        <v>0.1809662629</v>
      </c>
      <c r="G6" s="77">
        <f t="shared" ref="G6:G23" si="6">(K49*L49)/$L6</f>
        <v>0.01880518904</v>
      </c>
      <c r="H6" s="77">
        <f t="shared" ref="H6:H23" si="7">(M49*N49)/L6</f>
        <v>-0.05858789166</v>
      </c>
      <c r="I6" s="77">
        <f t="shared" ref="I6:I23" si="8">(O49*P49)/L6</f>
        <v>-0.0000001284072444</v>
      </c>
      <c r="J6" s="77">
        <f t="shared" ref="J6:J23" si="9">(Q49*R49)/L6</f>
        <v>-0.003925683222</v>
      </c>
      <c r="K6" s="77">
        <f t="shared" ref="K6:K23" si="10">(S49*T49)/L6</f>
        <v>0.08877005348</v>
      </c>
      <c r="L6" s="23">
        <f t="shared" ref="L6:M6" si="1">U49</f>
        <v>-20.3082</v>
      </c>
      <c r="M6" s="23">
        <f t="shared" si="1"/>
        <v>11.1396</v>
      </c>
      <c r="N6" s="78">
        <f t="shared" ref="N6:N23" si="12">M6/abs(L6)</f>
        <v>0.5485271959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0.2578865915</v>
      </c>
      <c r="D7" s="77">
        <f t="shared" si="3"/>
        <v>0.4223301931</v>
      </c>
      <c r="E7" s="77">
        <f t="shared" si="4"/>
        <v>0.1168964416</v>
      </c>
      <c r="F7" s="77">
        <f t="shared" si="5"/>
        <v>0.1446799803</v>
      </c>
      <c r="G7" s="77">
        <f t="shared" si="6"/>
        <v>0.01897515701</v>
      </c>
      <c r="H7" s="77">
        <f t="shared" si="7"/>
        <v>-0.04448158011</v>
      </c>
      <c r="I7" s="77">
        <f t="shared" si="8"/>
        <v>-0.0004822880401</v>
      </c>
      <c r="J7" s="77">
        <f t="shared" si="9"/>
        <v>-0.006881188029</v>
      </c>
      <c r="K7" s="77">
        <f t="shared" si="10"/>
        <v>0.09102489212</v>
      </c>
      <c r="L7" s="23">
        <f t="shared" ref="L7:M7" si="11">U50</f>
        <v>-21.2276</v>
      </c>
      <c r="M7" s="23">
        <f t="shared" si="11"/>
        <v>8.42105</v>
      </c>
      <c r="N7" s="78">
        <f t="shared" si="12"/>
        <v>0.3967028774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0.2461048913</v>
      </c>
      <c r="D8" s="77">
        <f t="shared" si="3"/>
        <v>0.4199983217</v>
      </c>
      <c r="E8" s="77">
        <f t="shared" si="4"/>
        <v>0.1591029918</v>
      </c>
      <c r="F8" s="77">
        <f t="shared" si="5"/>
        <v>0.1693408633</v>
      </c>
      <c r="G8" s="77">
        <f t="shared" si="6"/>
        <v>0.01932450913</v>
      </c>
      <c r="H8" s="77">
        <f t="shared" si="7"/>
        <v>-0.09970828464</v>
      </c>
      <c r="I8" s="77">
        <f t="shared" si="8"/>
        <v>-0.0000009906171875</v>
      </c>
      <c r="J8" s="77">
        <f t="shared" si="9"/>
        <v>-0.00714023809</v>
      </c>
      <c r="K8" s="77">
        <f t="shared" si="10"/>
        <v>0.09305121806</v>
      </c>
      <c r="L8" s="23">
        <f t="shared" ref="L8:M8" si="13">U51</f>
        <v>-22.6385</v>
      </c>
      <c r="M8" s="23">
        <f t="shared" si="13"/>
        <v>11.5626</v>
      </c>
      <c r="N8" s="78">
        <f t="shared" si="12"/>
        <v>0.5107493871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0.01907818948</v>
      </c>
      <c r="D9" s="77">
        <f t="shared" si="3"/>
        <v>0.474149276</v>
      </c>
      <c r="E9" s="77">
        <f t="shared" si="4"/>
        <v>0.3174561114</v>
      </c>
      <c r="F9" s="77">
        <f t="shared" si="5"/>
        <v>0.1998799977</v>
      </c>
      <c r="G9" s="77">
        <f t="shared" si="6"/>
        <v>0.001358012644</v>
      </c>
      <c r="H9" s="77">
        <f t="shared" si="7"/>
        <v>-0.01022600186</v>
      </c>
      <c r="I9" s="77">
        <f t="shared" si="8"/>
        <v>-0.000193535032</v>
      </c>
      <c r="J9" s="77">
        <f t="shared" si="9"/>
        <v>-0.00997702605</v>
      </c>
      <c r="K9" s="77">
        <f t="shared" si="10"/>
        <v>0.008485238083</v>
      </c>
      <c r="L9" s="23">
        <f t="shared" ref="L9:M9" si="14">U52</f>
        <v>-192.895</v>
      </c>
      <c r="M9" s="23">
        <f t="shared" si="14"/>
        <v>7.02546</v>
      </c>
      <c r="N9" s="78">
        <f t="shared" si="12"/>
        <v>0.03642116177</v>
      </c>
      <c r="O9" s="82" t="s">
        <v>13</v>
      </c>
      <c r="P9" s="84">
        <v>-34.7263</v>
      </c>
      <c r="Q9" s="84">
        <v>0.732251</v>
      </c>
      <c r="R9" s="85">
        <f t="shared" ref="R9:R13" si="16">Q9/abs(P9)</f>
        <v>0.02108635242</v>
      </c>
      <c r="S9" s="86">
        <f>R9/sqrt(sum(Y39:Y41))</f>
        <v>0.02361465075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0.006949600704</v>
      </c>
      <c r="D10" s="77">
        <f t="shared" si="3"/>
        <v>0.5523813576</v>
      </c>
      <c r="E10" s="77">
        <f t="shared" si="4"/>
        <v>0.2996304138</v>
      </c>
      <c r="F10" s="77">
        <f t="shared" si="5"/>
        <v>0.1650619863</v>
      </c>
      <c r="G10" s="77">
        <f t="shared" si="6"/>
        <v>0.000636686376</v>
      </c>
      <c r="H10" s="77">
        <f t="shared" si="7"/>
        <v>-0.01757304636</v>
      </c>
      <c r="I10" s="77">
        <f t="shared" si="8"/>
        <v>-0.0002317039439</v>
      </c>
      <c r="J10" s="77">
        <f t="shared" si="9"/>
        <v>-0.009925975175</v>
      </c>
      <c r="K10" s="77">
        <f t="shared" si="10"/>
        <v>0.003074726141</v>
      </c>
      <c r="L10" s="23">
        <f t="shared" ref="L10:M10" si="15">U53</f>
        <v>-264.004</v>
      </c>
      <c r="M10" s="23">
        <f t="shared" si="15"/>
        <v>3.36516</v>
      </c>
      <c r="N10" s="78">
        <f t="shared" si="12"/>
        <v>0.01274662505</v>
      </c>
      <c r="O10" s="82" t="s">
        <v>103</v>
      </c>
      <c r="P10" s="84">
        <v>-27.0547</v>
      </c>
      <c r="Q10" s="84">
        <v>1.64991</v>
      </c>
      <c r="R10" s="85">
        <f t="shared" si="16"/>
        <v>0.06098422825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0.003673421228</v>
      </c>
      <c r="D11" s="77">
        <f t="shared" si="3"/>
        <v>0.732852869</v>
      </c>
      <c r="E11" s="77">
        <f t="shared" si="4"/>
        <v>0.225509197</v>
      </c>
      <c r="F11" s="77">
        <f t="shared" si="5"/>
        <v>0.1122344742</v>
      </c>
      <c r="G11" s="77">
        <f t="shared" si="6"/>
        <v>0.000310887193</v>
      </c>
      <c r="H11" s="77">
        <f t="shared" si="7"/>
        <v>-0.06545365683</v>
      </c>
      <c r="I11" s="77">
        <f t="shared" si="8"/>
        <v>-0.000233447949</v>
      </c>
      <c r="J11" s="77">
        <f t="shared" si="9"/>
        <v>-0.01036877352</v>
      </c>
      <c r="K11" s="77">
        <f t="shared" si="10"/>
        <v>0.001476608502</v>
      </c>
      <c r="L11" s="23">
        <f t="shared" ref="L11:M11" si="18">U54</f>
        <v>-111.408</v>
      </c>
      <c r="M11" s="23">
        <f t="shared" si="18"/>
        <v>2.15207</v>
      </c>
      <c r="N11" s="78">
        <f t="shared" si="12"/>
        <v>0.01931701494</v>
      </c>
      <c r="O11" s="82" t="s">
        <v>104</v>
      </c>
      <c r="P11" s="84">
        <v>-508.426</v>
      </c>
      <c r="Q11" s="84">
        <v>82.1449</v>
      </c>
      <c r="R11" s="85">
        <f t="shared" si="16"/>
        <v>0.1615670717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0.01957853525</v>
      </c>
      <c r="D12" s="77">
        <f t="shared" si="3"/>
        <v>0.3291112292</v>
      </c>
      <c r="E12" s="77">
        <f t="shared" si="4"/>
        <v>0.2236718013</v>
      </c>
      <c r="F12" s="77">
        <f t="shared" si="5"/>
        <v>0.3800659475</v>
      </c>
      <c r="G12" s="77">
        <f t="shared" si="6"/>
        <v>0.04633441826</v>
      </c>
      <c r="H12" s="77">
        <f t="shared" si="7"/>
        <v>-0.01152194292</v>
      </c>
      <c r="I12" s="77">
        <f t="shared" si="8"/>
        <v>-0.0001042446124</v>
      </c>
      <c r="J12" s="77">
        <f t="shared" si="9"/>
        <v>-0.008642544903</v>
      </c>
      <c r="K12" s="77">
        <f t="shared" si="10"/>
        <v>0.0215135606</v>
      </c>
      <c r="L12" s="23">
        <f t="shared" ref="L12:M12" si="19">U55</f>
        <v>-208.951</v>
      </c>
      <c r="M12" s="23">
        <f t="shared" si="19"/>
        <v>7.00355</v>
      </c>
      <c r="N12" s="78">
        <f t="shared" si="12"/>
        <v>0.03351766682</v>
      </c>
      <c r="O12" s="82" t="s">
        <v>105</v>
      </c>
      <c r="P12" s="84">
        <v>-561.585</v>
      </c>
      <c r="Q12" s="84">
        <v>52.5886</v>
      </c>
      <c r="R12" s="85">
        <f t="shared" si="16"/>
        <v>0.09364317067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0.00724436756</v>
      </c>
      <c r="D13" s="77">
        <f t="shared" si="3"/>
        <v>0.4568230933</v>
      </c>
      <c r="E13" s="77">
        <f t="shared" si="4"/>
        <v>0.2393989613</v>
      </c>
      <c r="F13" s="77">
        <f t="shared" si="5"/>
        <v>0.3094051176</v>
      </c>
      <c r="G13" s="77">
        <f t="shared" si="6"/>
        <v>0.01840270195</v>
      </c>
      <c r="H13" s="77">
        <f t="shared" si="7"/>
        <v>-0.02898927088</v>
      </c>
      <c r="I13" s="77">
        <f t="shared" si="8"/>
        <v>-0.0001536535505</v>
      </c>
      <c r="J13" s="77">
        <f t="shared" si="9"/>
        <v>-0.009662077761</v>
      </c>
      <c r="K13" s="77">
        <f t="shared" si="10"/>
        <v>0.007523140809</v>
      </c>
      <c r="L13" s="23">
        <f t="shared" ref="L13:M13" si="20">U56</f>
        <v>-192.409</v>
      </c>
      <c r="M13" s="23">
        <f t="shared" si="20"/>
        <v>2.76846</v>
      </c>
      <c r="N13" s="78">
        <f t="shared" si="12"/>
        <v>0.01438841218</v>
      </c>
      <c r="O13" s="82" t="s">
        <v>106</v>
      </c>
      <c r="P13" s="84">
        <v>-446.768</v>
      </c>
      <c r="Q13" s="84">
        <v>107.696</v>
      </c>
      <c r="R13" s="85">
        <f t="shared" si="16"/>
        <v>0.2410557605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0.004367482537</v>
      </c>
      <c r="D14" s="77">
        <f t="shared" si="3"/>
        <v>0.5190567211</v>
      </c>
      <c r="E14" s="77">
        <f t="shared" si="4"/>
        <v>0.2524213412</v>
      </c>
      <c r="F14" s="77">
        <f t="shared" si="5"/>
        <v>0.2711398376</v>
      </c>
      <c r="G14" s="77">
        <f t="shared" si="6"/>
        <v>0.01132328742</v>
      </c>
      <c r="H14" s="77">
        <f t="shared" si="7"/>
        <v>-0.05239918151</v>
      </c>
      <c r="I14" s="77">
        <f t="shared" si="8"/>
        <v>-0.0001356180519</v>
      </c>
      <c r="J14" s="77">
        <f t="shared" si="9"/>
        <v>-0.009767868617</v>
      </c>
      <c r="K14" s="77">
        <f t="shared" si="10"/>
        <v>0.003984905794</v>
      </c>
      <c r="L14" s="23">
        <f t="shared" ref="L14:M14" si="21">U57</f>
        <v>-112.891</v>
      </c>
      <c r="M14" s="23">
        <f t="shared" si="21"/>
        <v>2.16812</v>
      </c>
      <c r="N14" s="78">
        <f t="shared" si="12"/>
        <v>0.01920542824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0.06362633006</v>
      </c>
      <c r="D15" s="77">
        <f t="shared" si="3"/>
        <v>0.3562018449</v>
      </c>
      <c r="E15" s="77">
        <f t="shared" si="4"/>
        <v>0.1230003054</v>
      </c>
      <c r="F15" s="77">
        <f t="shared" si="5"/>
        <v>0.1744732943</v>
      </c>
      <c r="G15" s="77">
        <f t="shared" si="6"/>
        <v>0.157600232</v>
      </c>
      <c r="H15" s="77">
        <f t="shared" si="7"/>
        <v>-0.02258195265</v>
      </c>
      <c r="I15" s="77">
        <f t="shared" si="8"/>
        <v>-0.0000891450964</v>
      </c>
      <c r="J15" s="77">
        <f t="shared" si="9"/>
        <v>-0.004930504621</v>
      </c>
      <c r="K15" s="77">
        <f t="shared" si="10"/>
        <v>0.1527024941</v>
      </c>
      <c r="L15" s="23">
        <f t="shared" ref="L15:M15" si="22">U58</f>
        <v>-94.5978</v>
      </c>
      <c r="M15" s="23">
        <f t="shared" si="22"/>
        <v>5.18649</v>
      </c>
      <c r="N15" s="78">
        <f t="shared" si="12"/>
        <v>0.05482675073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0.04473521126</v>
      </c>
      <c r="D16" s="77">
        <f t="shared" si="3"/>
        <v>0.4271485373</v>
      </c>
      <c r="E16" s="77">
        <f t="shared" si="4"/>
        <v>0.1335239852</v>
      </c>
      <c r="F16" s="77">
        <f t="shared" si="5"/>
        <v>0.2233870057</v>
      </c>
      <c r="G16" s="77">
        <f t="shared" si="6"/>
        <v>0.1321710508</v>
      </c>
      <c r="H16" s="77">
        <f t="shared" si="7"/>
        <v>-0.03390474059</v>
      </c>
      <c r="I16" s="77">
        <f t="shared" si="8"/>
        <v>-0.00009165503704</v>
      </c>
      <c r="J16" s="77">
        <f t="shared" si="9"/>
        <v>-0.00607649576</v>
      </c>
      <c r="K16" s="77">
        <f t="shared" si="10"/>
        <v>0.07910085129</v>
      </c>
      <c r="L16" s="23">
        <f t="shared" ref="L16:M16" si="23">U59</f>
        <v>-97.7102</v>
      </c>
      <c r="M16" s="23">
        <f t="shared" si="23"/>
        <v>2.92983</v>
      </c>
      <c r="N16" s="78">
        <f t="shared" si="12"/>
        <v>0.02998489411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0.2239516739</v>
      </c>
      <c r="D17" s="77">
        <f t="shared" si="3"/>
        <v>0.4277822811</v>
      </c>
      <c r="E17" s="77">
        <f t="shared" si="4"/>
        <v>0.0994926944</v>
      </c>
      <c r="F17" s="77">
        <f t="shared" si="5"/>
        <v>0.1885622619</v>
      </c>
      <c r="G17" s="77">
        <f t="shared" si="6"/>
        <v>0.07730221212</v>
      </c>
      <c r="H17" s="77">
        <f t="shared" si="7"/>
        <v>-0.0450754159</v>
      </c>
      <c r="I17" s="77">
        <f t="shared" si="8"/>
        <v>-0.00007327613195</v>
      </c>
      <c r="J17" s="77">
        <f t="shared" si="9"/>
        <v>-0.004990365028</v>
      </c>
      <c r="K17" s="77">
        <f t="shared" si="10"/>
        <v>0.03305377458</v>
      </c>
      <c r="L17" s="23">
        <f t="shared" ref="L17:M17" si="24">U60</f>
        <v>-56.3984</v>
      </c>
      <c r="M17" s="23">
        <f t="shared" si="24"/>
        <v>2.02686</v>
      </c>
      <c r="N17" s="78">
        <f t="shared" si="12"/>
        <v>0.03593825357</v>
      </c>
      <c r="O17" s="23"/>
      <c r="P17" s="23"/>
      <c r="Q17" s="93"/>
      <c r="R17" s="95" t="s">
        <v>108</v>
      </c>
      <c r="S17" s="96">
        <f>$R$9/sqrt(sum(Y27:Y29))</f>
        <v>0.3933548741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0.814754722</v>
      </c>
      <c r="D18" s="77">
        <f t="shared" si="3"/>
        <v>0.06440831225</v>
      </c>
      <c r="E18" s="77">
        <f t="shared" si="4"/>
        <v>0.02277111202</v>
      </c>
      <c r="F18" s="77">
        <f t="shared" si="5"/>
        <v>0.02088676623</v>
      </c>
      <c r="G18" s="77">
        <f t="shared" si="6"/>
        <v>0.01609282392</v>
      </c>
      <c r="H18" s="77">
        <f t="shared" si="7"/>
        <v>-0.006261735897</v>
      </c>
      <c r="I18" s="77">
        <f t="shared" si="8"/>
        <v>-0.00001799897396</v>
      </c>
      <c r="J18" s="77">
        <f t="shared" si="9"/>
        <v>-0.0007061523477</v>
      </c>
      <c r="K18" s="77">
        <f t="shared" si="10"/>
        <v>0.06807786577</v>
      </c>
      <c r="L18" s="23">
        <f t="shared" ref="L18:M18" si="25">U61</f>
        <v>-31.0894</v>
      </c>
      <c r="M18" s="23">
        <f t="shared" si="25"/>
        <v>1.47201</v>
      </c>
      <c r="N18" s="78">
        <f t="shared" si="12"/>
        <v>0.04734764904</v>
      </c>
      <c r="O18" s="78">
        <f t="shared" ref="O18:O23" si="27">M18/abs(C61)/D61</f>
        <v>0.0581127642</v>
      </c>
      <c r="P18" s="23"/>
      <c r="Q18" s="93"/>
      <c r="R18" s="95" t="s">
        <v>109</v>
      </c>
      <c r="S18" s="96">
        <f>$R$9/sqrt(sum(Y30:Y32))</f>
        <v>0.2808427507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0.8384010244</v>
      </c>
      <c r="D19" s="77">
        <f t="shared" si="3"/>
        <v>0.07117034252</v>
      </c>
      <c r="E19" s="77">
        <f t="shared" si="4"/>
        <v>0.01722734963</v>
      </c>
      <c r="F19" s="77">
        <f t="shared" si="5"/>
        <v>0.01790884698</v>
      </c>
      <c r="G19" s="77">
        <f t="shared" si="6"/>
        <v>0.01806926125</v>
      </c>
      <c r="H19" s="77">
        <f t="shared" si="7"/>
        <v>-0.007908545876</v>
      </c>
      <c r="I19" s="77">
        <f t="shared" si="8"/>
        <v>-0.00001169104512</v>
      </c>
      <c r="J19" s="77">
        <f t="shared" si="9"/>
        <v>-0.0007416381666</v>
      </c>
      <c r="K19" s="77">
        <f t="shared" si="10"/>
        <v>0.04589388326</v>
      </c>
      <c r="L19" s="23">
        <f t="shared" ref="L19:M19" si="26">U62</f>
        <v>-34.5789</v>
      </c>
      <c r="M19" s="23">
        <f t="shared" si="26"/>
        <v>0.996909</v>
      </c>
      <c r="N19" s="78">
        <f t="shared" si="12"/>
        <v>0.02882998013</v>
      </c>
      <c r="O19" s="78">
        <f t="shared" si="27"/>
        <v>0.03438686177</v>
      </c>
      <c r="P19" s="97">
        <f>1/sqrt(1/O18^2+1/O19^2+1/O20^2)</f>
        <v>0.02114704774</v>
      </c>
      <c r="Q19" s="93"/>
      <c r="R19" s="95" t="s">
        <v>110</v>
      </c>
      <c r="S19" s="96">
        <f>$R$9/sqrt(sum(Y33:Y35))</f>
        <v>0.265888728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0.8766345243</v>
      </c>
      <c r="D20" s="77">
        <f t="shared" si="3"/>
        <v>0.07181080923</v>
      </c>
      <c r="E20" s="77">
        <f t="shared" si="4"/>
        <v>0.01013476596</v>
      </c>
      <c r="F20" s="77">
        <f t="shared" si="5"/>
        <v>0.01502035667</v>
      </c>
      <c r="G20" s="77">
        <f t="shared" si="6"/>
        <v>0.01555679133</v>
      </c>
      <c r="H20" s="77">
        <f t="shared" si="7"/>
        <v>-0.009305532684</v>
      </c>
      <c r="I20" s="77">
        <f t="shared" si="8"/>
        <v>-0.00001303479349</v>
      </c>
      <c r="J20" s="77">
        <f t="shared" si="9"/>
        <v>-0.0006185179599</v>
      </c>
      <c r="K20" s="77">
        <f t="shared" si="10"/>
        <v>0.02075674827</v>
      </c>
      <c r="L20" s="23">
        <f t="shared" ref="L20:M20" si="28">U63</f>
        <v>-35.6684</v>
      </c>
      <c r="M20" s="23">
        <f t="shared" si="28"/>
        <v>0.945206</v>
      </c>
      <c r="N20" s="78">
        <f t="shared" si="12"/>
        <v>0.02649981496</v>
      </c>
      <c r="O20" s="78">
        <f t="shared" si="27"/>
        <v>0.03022903414</v>
      </c>
      <c r="P20" s="23"/>
      <c r="Q20" s="93"/>
      <c r="R20" s="95" t="s">
        <v>111</v>
      </c>
      <c r="S20" s="96">
        <f>$R$9/sqrt(sum(Y36:Y38))</f>
        <v>0.09853387299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0.5113102683</v>
      </c>
      <c r="D21" s="77">
        <f t="shared" si="3"/>
        <v>0.2089841259</v>
      </c>
      <c r="E21" s="77">
        <f t="shared" si="4"/>
        <v>0.05596437302</v>
      </c>
      <c r="F21" s="77">
        <f t="shared" si="5"/>
        <v>0.05338045777</v>
      </c>
      <c r="G21" s="77">
        <f t="shared" si="6"/>
        <v>0.02558413726</v>
      </c>
      <c r="H21" s="77">
        <f t="shared" si="7"/>
        <v>-0.02591382942</v>
      </c>
      <c r="I21" s="77">
        <f t="shared" si="8"/>
        <v>-0.00001612759604</v>
      </c>
      <c r="J21" s="77">
        <f t="shared" si="9"/>
        <v>-0.002414593914</v>
      </c>
      <c r="K21" s="77">
        <f t="shared" si="10"/>
        <v>0.173109427</v>
      </c>
      <c r="L21" s="23">
        <f t="shared" ref="L21:M21" si="29">U64</f>
        <v>-29.3337</v>
      </c>
      <c r="M21" s="23">
        <f t="shared" si="29"/>
        <v>4.18169</v>
      </c>
      <c r="N21" s="78">
        <f t="shared" si="12"/>
        <v>0.1425558317</v>
      </c>
      <c r="O21" s="78">
        <f t="shared" si="27"/>
        <v>0.2788049459</v>
      </c>
      <c r="P21" s="23"/>
      <c r="Q21" s="93"/>
      <c r="R21" s="95" t="s">
        <v>112</v>
      </c>
      <c r="S21" s="96">
        <f>$R$9/sqrt(sum(Y39:Y41))</f>
        <v>0.02361465075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0.5927965896</v>
      </c>
      <c r="D22" s="77">
        <f t="shared" si="3"/>
        <v>0.1573114821</v>
      </c>
      <c r="E22" s="77">
        <f t="shared" si="4"/>
        <v>0.04165862854</v>
      </c>
      <c r="F22" s="77">
        <f t="shared" si="5"/>
        <v>0.04331410857</v>
      </c>
      <c r="G22" s="77">
        <f t="shared" si="6"/>
        <v>0.02518986147</v>
      </c>
      <c r="H22" s="77">
        <f t="shared" si="7"/>
        <v>-0.0209831831</v>
      </c>
      <c r="I22" s="77">
        <f t="shared" si="8"/>
        <v>-0.00002582702328</v>
      </c>
      <c r="J22" s="77">
        <f t="shared" si="9"/>
        <v>-0.001703385959</v>
      </c>
      <c r="K22" s="77">
        <f t="shared" si="10"/>
        <v>0.162441725</v>
      </c>
      <c r="L22" s="23">
        <f t="shared" ref="L22:M22" si="30">U65</f>
        <v>-28.5929</v>
      </c>
      <c r="M22" s="23">
        <f t="shared" si="30"/>
        <v>1.96826</v>
      </c>
      <c r="N22" s="78">
        <f t="shared" si="12"/>
        <v>0.06883736872</v>
      </c>
      <c r="O22" s="78">
        <f t="shared" si="27"/>
        <v>0.1161230849</v>
      </c>
      <c r="P22" s="97">
        <f>1/sqrt(1/O21^2+1/O22^2+1/O23^2)</f>
        <v>0.0777360136</v>
      </c>
      <c r="Q22" s="93"/>
      <c r="R22" s="95" t="s">
        <v>113</v>
      </c>
      <c r="S22" s="96">
        <f>$R$9/sqrt(sum(Y42:Y44))</f>
        <v>0.05594358519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0.646862827</v>
      </c>
      <c r="D23" s="77">
        <f t="shared" si="3"/>
        <v>0.1959948773</v>
      </c>
      <c r="E23" s="77">
        <f t="shared" si="4"/>
        <v>0.03183707175</v>
      </c>
      <c r="F23" s="77">
        <f t="shared" si="5"/>
        <v>0.03226012314</v>
      </c>
      <c r="G23" s="77">
        <f t="shared" si="6"/>
        <v>0.0280413055</v>
      </c>
      <c r="H23" s="77">
        <f t="shared" si="7"/>
        <v>-0.02695401628</v>
      </c>
      <c r="I23" s="77">
        <f t="shared" si="8"/>
        <v>-0.00001053280729</v>
      </c>
      <c r="J23" s="77">
        <f t="shared" si="9"/>
        <v>-0.001680658424</v>
      </c>
      <c r="K23" s="77">
        <f t="shared" si="10"/>
        <v>0.09367180527</v>
      </c>
      <c r="L23" s="23">
        <f t="shared" ref="L23:M23" si="31">U66</f>
        <v>-26.4404</v>
      </c>
      <c r="M23" s="23">
        <f t="shared" si="31"/>
        <v>1.93088</v>
      </c>
      <c r="N23" s="78">
        <f t="shared" si="12"/>
        <v>0.07302763952</v>
      </c>
      <c r="O23" s="78">
        <f t="shared" si="27"/>
        <v>0.1128950938</v>
      </c>
      <c r="P23" s="23"/>
      <c r="Q23" s="93"/>
      <c r="R23" s="5" t="s">
        <v>114</v>
      </c>
      <c r="S23" s="86">
        <f>1/sqrt(1/S17^2+1/S18^2+1/S19^2+1/S20^2+1/S21^2+1/S22^2)</f>
        <v>0.02108635242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0.241044</v>
      </c>
      <c r="D27" s="96">
        <f t="shared" ref="D27:D44" si="35">F49</f>
        <v>0.553202</v>
      </c>
      <c r="E27" s="96">
        <f t="shared" ref="E27:E44" si="36">H49</f>
        <v>0.003412</v>
      </c>
      <c r="F27" s="96">
        <f t="shared" ref="F27:F44" si="37">J49</f>
        <v>0.002913</v>
      </c>
      <c r="G27" s="96">
        <f t="shared" ref="G27:G44" si="38">L49</f>
        <v>0.000682</v>
      </c>
      <c r="H27" s="96">
        <f t="shared" ref="H27:H44" si="39">N49</f>
        <v>0.197577</v>
      </c>
      <c r="I27" s="96">
        <f t="shared" ref="I27:I44" si="40">P49</f>
        <v>0.00000001</v>
      </c>
      <c r="J27" s="96">
        <f t="shared" ref="J27:J44" si="41">R49</f>
        <v>0.000084</v>
      </c>
      <c r="K27" s="96">
        <f t="shared" ref="K27:K44" si="42">T49</f>
        <v>0.001086</v>
      </c>
      <c r="L27" s="99">
        <f t="shared" ref="L27:L44" si="43">W49</f>
        <v>424000000</v>
      </c>
      <c r="M27" s="65"/>
      <c r="O27" s="100">
        <f t="shared" ref="O27:W27" si="32">C27*$L27</f>
        <v>102202656</v>
      </c>
      <c r="P27" s="100">
        <f t="shared" si="32"/>
        <v>234557648</v>
      </c>
      <c r="Q27" s="100">
        <f t="shared" si="32"/>
        <v>1446688</v>
      </c>
      <c r="R27" s="100">
        <f t="shared" si="32"/>
        <v>1235112</v>
      </c>
      <c r="S27" s="100">
        <f t="shared" si="32"/>
        <v>289168</v>
      </c>
      <c r="T27" s="100">
        <f t="shared" si="32"/>
        <v>83772648</v>
      </c>
      <c r="U27" s="100">
        <f t="shared" si="32"/>
        <v>4.24</v>
      </c>
      <c r="V27" s="100">
        <f t="shared" si="32"/>
        <v>35616</v>
      </c>
      <c r="W27" s="100">
        <f t="shared" si="32"/>
        <v>460464</v>
      </c>
      <c r="X27" s="65"/>
      <c r="Y27" s="78">
        <f t="shared" ref="Y27:AG27" si="33">O27/O$45</f>
        <v>0.0006598545374</v>
      </c>
      <c r="Z27" s="78">
        <f t="shared" si="33"/>
        <v>0.003549245967</v>
      </c>
      <c r="AA27" s="78">
        <f t="shared" si="33"/>
        <v>0.001073751437</v>
      </c>
      <c r="AB27" s="78">
        <f t="shared" si="33"/>
        <v>0.0008986546254</v>
      </c>
      <c r="AC27" s="78">
        <f t="shared" si="33"/>
        <v>0.0007155137812</v>
      </c>
      <c r="AD27" s="78">
        <f t="shared" si="33"/>
        <v>0.0880980642</v>
      </c>
      <c r="AE27" s="78">
        <f t="shared" si="33"/>
        <v>0.0000003313586743</v>
      </c>
      <c r="AF27" s="78">
        <f t="shared" si="33"/>
        <v>0.0005831348291</v>
      </c>
      <c r="AG27" s="78">
        <f t="shared" si="33"/>
        <v>0.001812098337</v>
      </c>
    </row>
    <row r="28">
      <c r="A28" s="76">
        <v>1.0</v>
      </c>
      <c r="B28" s="68" t="s">
        <v>96</v>
      </c>
      <c r="C28" s="96">
        <f t="shared" si="34"/>
        <v>0.305275</v>
      </c>
      <c r="D28" s="96">
        <f t="shared" si="35"/>
        <v>0.678046</v>
      </c>
      <c r="E28" s="96">
        <f t="shared" si="36"/>
        <v>0.002597</v>
      </c>
      <c r="F28" s="96">
        <f t="shared" si="37"/>
        <v>0.00435</v>
      </c>
      <c r="G28" s="96">
        <f t="shared" si="38"/>
        <v>0.000891</v>
      </c>
      <c r="H28" s="96">
        <f t="shared" si="39"/>
        <v>0.007365</v>
      </c>
      <c r="I28" s="96">
        <f t="shared" si="40"/>
        <v>0.000166</v>
      </c>
      <c r="J28" s="96">
        <f t="shared" si="41"/>
        <v>0.000147</v>
      </c>
      <c r="K28" s="96">
        <f t="shared" si="42"/>
        <v>0.001164</v>
      </c>
      <c r="L28" s="99">
        <f t="shared" si="43"/>
        <v>741000000</v>
      </c>
      <c r="M28" s="65"/>
      <c r="O28" s="100">
        <f t="shared" ref="O28:W28" si="44">C28*$L28</f>
        <v>226208775</v>
      </c>
      <c r="P28" s="100">
        <f t="shared" si="44"/>
        <v>502432086</v>
      </c>
      <c r="Q28" s="100">
        <f t="shared" si="44"/>
        <v>1924377</v>
      </c>
      <c r="R28" s="100">
        <f t="shared" si="44"/>
        <v>3223350</v>
      </c>
      <c r="S28" s="100">
        <f t="shared" si="44"/>
        <v>660231</v>
      </c>
      <c r="T28" s="100">
        <f t="shared" si="44"/>
        <v>5457465</v>
      </c>
      <c r="U28" s="100">
        <f t="shared" si="44"/>
        <v>123006</v>
      </c>
      <c r="V28" s="100">
        <f t="shared" si="44"/>
        <v>108927</v>
      </c>
      <c r="W28" s="100">
        <f t="shared" si="44"/>
        <v>862524</v>
      </c>
      <c r="X28" s="65"/>
      <c r="Y28" s="78">
        <f t="shared" ref="Y28:AG28" si="45">O28/O$45</f>
        <v>0.001460479526</v>
      </c>
      <c r="Z28" s="78">
        <f t="shared" si="45"/>
        <v>0.007602630185</v>
      </c>
      <c r="AA28" s="78">
        <f t="shared" si="45"/>
        <v>0.001428298685</v>
      </c>
      <c r="AB28" s="78">
        <f t="shared" si="45"/>
        <v>0.002345275883</v>
      </c>
      <c r="AC28" s="78">
        <f t="shared" si="45"/>
        <v>0.001633667554</v>
      </c>
      <c r="AD28" s="78">
        <f t="shared" si="45"/>
        <v>0.005739249187</v>
      </c>
      <c r="AE28" s="78">
        <f t="shared" si="45"/>
        <v>0.009612996485</v>
      </c>
      <c r="AF28" s="78">
        <f t="shared" si="45"/>
        <v>0.001783443608</v>
      </c>
      <c r="AG28" s="78">
        <f t="shared" si="45"/>
        <v>0.003394355055</v>
      </c>
    </row>
    <row r="29">
      <c r="A29" s="76">
        <v>1.0</v>
      </c>
      <c r="B29" s="68" t="s">
        <v>98</v>
      </c>
      <c r="C29" s="96">
        <f t="shared" si="34"/>
        <v>0.296892</v>
      </c>
      <c r="D29" s="96">
        <f t="shared" si="35"/>
        <v>0.660099</v>
      </c>
      <c r="E29" s="96">
        <f t="shared" si="36"/>
        <v>0.002422</v>
      </c>
      <c r="F29" s="96">
        <f t="shared" si="37"/>
        <v>0.007911</v>
      </c>
      <c r="G29" s="96">
        <f t="shared" si="38"/>
        <v>0.001325</v>
      </c>
      <c r="H29" s="96">
        <f t="shared" si="39"/>
        <v>0.029941</v>
      </c>
      <c r="I29" s="96">
        <f t="shared" si="40"/>
        <v>0.0000000748</v>
      </c>
      <c r="J29" s="96">
        <f t="shared" si="41"/>
        <v>0.000142</v>
      </c>
      <c r="K29" s="96">
        <f t="shared" si="42"/>
        <v>0.001269</v>
      </c>
      <c r="L29" s="99">
        <f t="shared" si="43"/>
        <v>393000000</v>
      </c>
      <c r="M29" s="65"/>
      <c r="O29" s="100">
        <f t="shared" ref="O29:W29" si="46">C29*$L29</f>
        <v>116678556</v>
      </c>
      <c r="P29" s="100">
        <f t="shared" si="46"/>
        <v>259418907</v>
      </c>
      <c r="Q29" s="100">
        <f t="shared" si="46"/>
        <v>951846</v>
      </c>
      <c r="R29" s="100">
        <f t="shared" si="46"/>
        <v>3109023</v>
      </c>
      <c r="S29" s="100">
        <f t="shared" si="46"/>
        <v>520725</v>
      </c>
      <c r="T29" s="100">
        <f t="shared" si="46"/>
        <v>11766813</v>
      </c>
      <c r="U29" s="100">
        <f t="shared" si="46"/>
        <v>29.3964</v>
      </c>
      <c r="V29" s="100">
        <f t="shared" si="46"/>
        <v>55806</v>
      </c>
      <c r="W29" s="100">
        <f t="shared" si="46"/>
        <v>498717</v>
      </c>
      <c r="X29" s="65"/>
      <c r="Y29" s="78">
        <f t="shared" ref="Y29:AG29" si="47">O29/O$45</f>
        <v>0.0007533157904</v>
      </c>
      <c r="Z29" s="78">
        <f t="shared" si="47"/>
        <v>0.00392543802</v>
      </c>
      <c r="AA29" s="78">
        <f t="shared" si="47"/>
        <v>0.000706472999</v>
      </c>
      <c r="AB29" s="78">
        <f t="shared" si="47"/>
        <v>0.002262092749</v>
      </c>
      <c r="AC29" s="78">
        <f t="shared" si="47"/>
        <v>0.001288475605</v>
      </c>
      <c r="AD29" s="78">
        <f t="shared" si="47"/>
        <v>0.01237436648</v>
      </c>
      <c r="AE29" s="78">
        <f t="shared" si="47"/>
        <v>0.000002297347202</v>
      </c>
      <c r="AF29" s="78">
        <f t="shared" si="47"/>
        <v>0.0009137023325</v>
      </c>
      <c r="AG29" s="78">
        <f t="shared" si="47"/>
        <v>0.001962638222</v>
      </c>
    </row>
    <row r="30">
      <c r="A30" s="76">
        <v>2.0</v>
      </c>
      <c r="B30" s="68" t="s">
        <v>94</v>
      </c>
      <c r="C30" s="96">
        <f t="shared" si="34"/>
        <v>0.181574</v>
      </c>
      <c r="D30" s="96">
        <f t="shared" si="35"/>
        <v>0.768509</v>
      </c>
      <c r="E30" s="96">
        <f t="shared" si="36"/>
        <v>0.025517</v>
      </c>
      <c r="F30" s="96">
        <f t="shared" si="37"/>
        <v>0.015008</v>
      </c>
      <c r="G30" s="96">
        <f t="shared" si="38"/>
        <v>0.000503</v>
      </c>
      <c r="H30" s="96">
        <f t="shared" si="39"/>
        <v>0.006919</v>
      </c>
      <c r="I30" s="96">
        <f t="shared" si="40"/>
        <v>0.000178</v>
      </c>
      <c r="J30" s="96">
        <f t="shared" si="41"/>
        <v>0.000806</v>
      </c>
      <c r="K30" s="96">
        <f t="shared" si="42"/>
        <v>0.000986</v>
      </c>
      <c r="L30" s="99">
        <f t="shared" si="43"/>
        <v>1070000000</v>
      </c>
      <c r="M30" s="65"/>
      <c r="O30" s="100">
        <f t="shared" ref="O30:W30" si="48">C30*$L30</f>
        <v>194284180</v>
      </c>
      <c r="P30" s="100">
        <f t="shared" si="48"/>
        <v>822304630</v>
      </c>
      <c r="Q30" s="100">
        <f t="shared" si="48"/>
        <v>27303190</v>
      </c>
      <c r="R30" s="100">
        <f t="shared" si="48"/>
        <v>16058560</v>
      </c>
      <c r="S30" s="100">
        <f t="shared" si="48"/>
        <v>538210</v>
      </c>
      <c r="T30" s="100">
        <f t="shared" si="48"/>
        <v>7403330</v>
      </c>
      <c r="U30" s="100">
        <f t="shared" si="48"/>
        <v>190460</v>
      </c>
      <c r="V30" s="100">
        <f t="shared" si="48"/>
        <v>862420</v>
      </c>
      <c r="W30" s="100">
        <f t="shared" si="48"/>
        <v>1055020</v>
      </c>
      <c r="X30" s="65"/>
      <c r="Y30" s="78">
        <f t="shared" ref="Y30:AG30" si="49">O30/O$45</f>
        <v>0.001254363661</v>
      </c>
      <c r="Z30" s="78">
        <f t="shared" si="49"/>
        <v>0.01244283193</v>
      </c>
      <c r="AA30" s="78">
        <f t="shared" si="49"/>
        <v>0.02026479758</v>
      </c>
      <c r="AB30" s="78">
        <f t="shared" si="49"/>
        <v>0.01168404098</v>
      </c>
      <c r="AC30" s="78">
        <f t="shared" si="49"/>
        <v>0.001331740276</v>
      </c>
      <c r="AD30" s="78">
        <f t="shared" si="49"/>
        <v>0.007785584642</v>
      </c>
      <c r="AE30" s="78">
        <f t="shared" si="49"/>
        <v>0.01488456913</v>
      </c>
      <c r="AF30" s="78">
        <f t="shared" si="49"/>
        <v>0.01412025885</v>
      </c>
      <c r="AG30" s="78">
        <f t="shared" si="49"/>
        <v>0.004151898927</v>
      </c>
    </row>
    <row r="31">
      <c r="A31" s="76">
        <v>2.0</v>
      </c>
      <c r="B31" s="68" t="s">
        <v>96</v>
      </c>
      <c r="C31" s="96">
        <f t="shared" si="34"/>
        <v>0.095121</v>
      </c>
      <c r="D31" s="96">
        <f t="shared" si="35"/>
        <v>0.84197</v>
      </c>
      <c r="E31" s="96">
        <f t="shared" si="36"/>
        <v>0.033882</v>
      </c>
      <c r="F31" s="96">
        <f t="shared" si="37"/>
        <v>0.017558</v>
      </c>
      <c r="G31" s="96">
        <f t="shared" si="38"/>
        <v>0.000271</v>
      </c>
      <c r="H31" s="96">
        <f t="shared" si="39"/>
        <v>0.009167</v>
      </c>
      <c r="I31" s="96">
        <f t="shared" si="40"/>
        <v>0.000356</v>
      </c>
      <c r="J31" s="96">
        <f t="shared" si="41"/>
        <v>0.001185</v>
      </c>
      <c r="K31" s="96">
        <f t="shared" si="42"/>
        <v>0.000489</v>
      </c>
      <c r="L31" s="99">
        <f t="shared" si="43"/>
        <v>4640000000</v>
      </c>
      <c r="M31" s="65"/>
      <c r="O31" s="100">
        <f t="shared" ref="O31:W31" si="50">C31*$L31</f>
        <v>441361440</v>
      </c>
      <c r="P31" s="100">
        <f t="shared" si="50"/>
        <v>3906740800</v>
      </c>
      <c r="Q31" s="100">
        <f t="shared" si="50"/>
        <v>157212480</v>
      </c>
      <c r="R31" s="100">
        <f t="shared" si="50"/>
        <v>81469120</v>
      </c>
      <c r="S31" s="100">
        <f t="shared" si="50"/>
        <v>1257440</v>
      </c>
      <c r="T31" s="100">
        <f t="shared" si="50"/>
        <v>42534880</v>
      </c>
      <c r="U31" s="100">
        <f t="shared" si="50"/>
        <v>1651840</v>
      </c>
      <c r="V31" s="100">
        <f t="shared" si="50"/>
        <v>5498400</v>
      </c>
      <c r="W31" s="100">
        <f t="shared" si="50"/>
        <v>2268960</v>
      </c>
      <c r="X31" s="65"/>
      <c r="Y31" s="78">
        <f t="shared" ref="Y31:AG31" si="51">O31/O$45</f>
        <v>0.002849577107</v>
      </c>
      <c r="Z31" s="78">
        <f t="shared" si="51"/>
        <v>0.05911546328</v>
      </c>
      <c r="AA31" s="78">
        <f t="shared" si="51"/>
        <v>0.1166852329</v>
      </c>
      <c r="AB31" s="78">
        <f t="shared" si="51"/>
        <v>0.05927608307</v>
      </c>
      <c r="AC31" s="78">
        <f t="shared" si="51"/>
        <v>0.003111394238</v>
      </c>
      <c r="AD31" s="78">
        <f t="shared" si="51"/>
        <v>0.04473107486</v>
      </c>
      <c r="AE31" s="78">
        <f t="shared" si="51"/>
        <v>0.1290923379</v>
      </c>
      <c r="AF31" s="78">
        <f t="shared" si="51"/>
        <v>0.09002438635</v>
      </c>
      <c r="AG31" s="78">
        <f t="shared" si="51"/>
        <v>0.008929207589</v>
      </c>
    </row>
    <row r="32">
      <c r="A32" s="76">
        <v>2.0</v>
      </c>
      <c r="B32" s="68" t="s">
        <v>98</v>
      </c>
      <c r="C32" s="96">
        <f t="shared" si="34"/>
        <v>0.020834</v>
      </c>
      <c r="D32" s="96">
        <f t="shared" si="35"/>
        <v>0.947591</v>
      </c>
      <c r="E32" s="96">
        <f t="shared" si="36"/>
        <v>0.014478</v>
      </c>
      <c r="F32" s="96">
        <f t="shared" si="37"/>
        <v>0.00547</v>
      </c>
      <c r="G32" s="96">
        <f t="shared" si="38"/>
        <v>0.0000589</v>
      </c>
      <c r="H32" s="96">
        <f t="shared" si="39"/>
        <v>0.010225</v>
      </c>
      <c r="I32" s="96">
        <f t="shared" si="40"/>
        <v>0.000269</v>
      </c>
      <c r="J32" s="96">
        <f t="shared" si="41"/>
        <v>0.000976</v>
      </c>
      <c r="K32" s="96">
        <f t="shared" si="42"/>
        <v>0.0000991</v>
      </c>
      <c r="L32" s="99">
        <f t="shared" si="43"/>
        <v>11400000000</v>
      </c>
      <c r="M32" s="65"/>
      <c r="O32" s="100">
        <f t="shared" ref="O32:W32" si="52">C32*$L32</f>
        <v>237507600</v>
      </c>
      <c r="P32" s="100">
        <f t="shared" si="52"/>
        <v>10802537400</v>
      </c>
      <c r="Q32" s="100">
        <f t="shared" si="52"/>
        <v>165049200</v>
      </c>
      <c r="R32" s="100">
        <f t="shared" si="52"/>
        <v>62358000</v>
      </c>
      <c r="S32" s="100">
        <f t="shared" si="52"/>
        <v>671460</v>
      </c>
      <c r="T32" s="100">
        <f t="shared" si="52"/>
        <v>116565000</v>
      </c>
      <c r="U32" s="100">
        <f t="shared" si="52"/>
        <v>3066600</v>
      </c>
      <c r="V32" s="100">
        <f t="shared" si="52"/>
        <v>11126400</v>
      </c>
      <c r="W32" s="100">
        <f t="shared" si="52"/>
        <v>1129740</v>
      </c>
      <c r="X32" s="65"/>
      <c r="Y32" s="78">
        <f t="shared" ref="Y32:AG32" si="53">O32/O$45</f>
        <v>0.00153342852</v>
      </c>
      <c r="Z32" s="78">
        <f t="shared" si="53"/>
        <v>0.1634602948</v>
      </c>
      <c r="AA32" s="78">
        <f t="shared" si="53"/>
        <v>0.1225017527</v>
      </c>
      <c r="AB32" s="78">
        <f t="shared" si="53"/>
        <v>0.04537103123</v>
      </c>
      <c r="AC32" s="78">
        <f t="shared" si="53"/>
        <v>0.001661452455</v>
      </c>
      <c r="AD32" s="78">
        <f t="shared" si="53"/>
        <v>0.1225835771</v>
      </c>
      <c r="AE32" s="78">
        <f t="shared" si="53"/>
        <v>0.2396567242</v>
      </c>
      <c r="AF32" s="78">
        <f t="shared" si="53"/>
        <v>0.1821706919</v>
      </c>
      <c r="AG32" s="78">
        <f t="shared" si="53"/>
        <v>0.004445950119</v>
      </c>
    </row>
    <row r="33">
      <c r="A33" s="76">
        <v>3.0</v>
      </c>
      <c r="B33" s="68" t="s">
        <v>94</v>
      </c>
      <c r="C33" s="96">
        <f t="shared" si="34"/>
        <v>0.2084</v>
      </c>
      <c r="D33" s="96">
        <f t="shared" si="35"/>
        <v>0.708919</v>
      </c>
      <c r="E33" s="96">
        <f t="shared" si="36"/>
        <v>0.023631</v>
      </c>
      <c r="F33" s="96">
        <f t="shared" si="37"/>
        <v>0.040813</v>
      </c>
      <c r="G33" s="96">
        <f t="shared" si="38"/>
        <v>0.005249</v>
      </c>
      <c r="H33" s="96">
        <f t="shared" si="39"/>
        <v>0.008408</v>
      </c>
      <c r="I33" s="96">
        <f t="shared" si="40"/>
        <v>0.000163</v>
      </c>
      <c r="J33" s="96">
        <f t="shared" si="41"/>
        <v>0.001708</v>
      </c>
      <c r="K33" s="96">
        <f t="shared" si="42"/>
        <v>0.002708</v>
      </c>
      <c r="L33" s="99">
        <f t="shared" si="43"/>
        <v>1070000000</v>
      </c>
      <c r="M33" s="65"/>
      <c r="O33" s="100">
        <f t="shared" ref="O33:W33" si="54">C33*$L33</f>
        <v>222988000</v>
      </c>
      <c r="P33" s="100">
        <f t="shared" si="54"/>
        <v>758543330</v>
      </c>
      <c r="Q33" s="100">
        <f t="shared" si="54"/>
        <v>25285170</v>
      </c>
      <c r="R33" s="100">
        <f t="shared" si="54"/>
        <v>43669910</v>
      </c>
      <c r="S33" s="100">
        <f t="shared" si="54"/>
        <v>5616430</v>
      </c>
      <c r="T33" s="100">
        <f t="shared" si="54"/>
        <v>8996560</v>
      </c>
      <c r="U33" s="100">
        <f t="shared" si="54"/>
        <v>174410</v>
      </c>
      <c r="V33" s="100">
        <f t="shared" si="54"/>
        <v>1827560</v>
      </c>
      <c r="W33" s="100">
        <f t="shared" si="54"/>
        <v>2897560</v>
      </c>
      <c r="X33" s="65"/>
      <c r="Y33" s="78">
        <f t="shared" ref="Y33:AG33" si="55">O33/O$45</f>
        <v>0.001439685125</v>
      </c>
      <c r="Z33" s="78">
        <f t="shared" si="55"/>
        <v>0.01147801778</v>
      </c>
      <c r="AA33" s="78">
        <f t="shared" si="55"/>
        <v>0.0187669958</v>
      </c>
      <c r="AB33" s="78">
        <f t="shared" si="55"/>
        <v>0.03177377162</v>
      </c>
      <c r="AC33" s="78">
        <f t="shared" si="55"/>
        <v>0.01389722606</v>
      </c>
      <c r="AD33" s="78">
        <f t="shared" si="55"/>
        <v>0.009461077564</v>
      </c>
      <c r="AE33" s="78">
        <f t="shared" si="55"/>
        <v>0.01363025151</v>
      </c>
      <c r="AF33" s="78">
        <f t="shared" si="55"/>
        <v>0.02992233514</v>
      </c>
      <c r="AG33" s="78">
        <f t="shared" si="55"/>
        <v>0.01140298407</v>
      </c>
    </row>
    <row r="34">
      <c r="A34" s="76">
        <v>3.0</v>
      </c>
      <c r="B34" s="68" t="s">
        <v>96</v>
      </c>
      <c r="C34" s="96">
        <f t="shared" si="34"/>
        <v>0.067878</v>
      </c>
      <c r="D34" s="96">
        <f t="shared" si="35"/>
        <v>0.846383</v>
      </c>
      <c r="E34" s="96">
        <f t="shared" si="36"/>
        <v>0.034001</v>
      </c>
      <c r="F34" s="96">
        <f t="shared" si="37"/>
        <v>0.039931</v>
      </c>
      <c r="G34" s="96">
        <f t="shared" si="38"/>
        <v>0.001943</v>
      </c>
      <c r="H34" s="96">
        <f t="shared" si="39"/>
        <v>0.00738</v>
      </c>
      <c r="I34" s="96">
        <f t="shared" si="40"/>
        <v>0.000274</v>
      </c>
      <c r="J34" s="96">
        <f t="shared" si="41"/>
        <v>0.001338</v>
      </c>
      <c r="K34" s="96">
        <f t="shared" si="42"/>
        <v>0.000872</v>
      </c>
      <c r="L34" s="99">
        <f t="shared" si="43"/>
        <v>6860000000</v>
      </c>
      <c r="M34" s="65"/>
      <c r="O34" s="100">
        <f t="shared" ref="O34:W34" si="56">C34*$L34</f>
        <v>465643080</v>
      </c>
      <c r="P34" s="100">
        <f t="shared" si="56"/>
        <v>5806187380</v>
      </c>
      <c r="Q34" s="100">
        <f t="shared" si="56"/>
        <v>233246860</v>
      </c>
      <c r="R34" s="100">
        <f t="shared" si="56"/>
        <v>273926660</v>
      </c>
      <c r="S34" s="100">
        <f t="shared" si="56"/>
        <v>13328980</v>
      </c>
      <c r="T34" s="100">
        <f t="shared" si="56"/>
        <v>50626800</v>
      </c>
      <c r="U34" s="100">
        <f t="shared" si="56"/>
        <v>1879640</v>
      </c>
      <c r="V34" s="100">
        <f t="shared" si="56"/>
        <v>9178680</v>
      </c>
      <c r="W34" s="100">
        <f t="shared" si="56"/>
        <v>5981920</v>
      </c>
      <c r="X34" s="65"/>
      <c r="Y34" s="78">
        <f t="shared" ref="Y34:AG34" si="57">O34/O$45</f>
        <v>0.003006347498</v>
      </c>
      <c r="Z34" s="78">
        <f t="shared" si="57"/>
        <v>0.08785723816</v>
      </c>
      <c r="AA34" s="78">
        <f t="shared" si="57"/>
        <v>0.1731189801</v>
      </c>
      <c r="AB34" s="78">
        <f t="shared" si="57"/>
        <v>0.1993061844</v>
      </c>
      <c r="AC34" s="78">
        <f t="shared" si="57"/>
        <v>0.03298106595</v>
      </c>
      <c r="AD34" s="78">
        <f t="shared" si="57"/>
        <v>0.05324080333</v>
      </c>
      <c r="AE34" s="78">
        <f t="shared" si="57"/>
        <v>0.1468950516</v>
      </c>
      <c r="AF34" s="78">
        <f t="shared" si="57"/>
        <v>0.1502809971</v>
      </c>
      <c r="AG34" s="78">
        <f t="shared" si="57"/>
        <v>0.02354109612</v>
      </c>
    </row>
    <row r="35">
      <c r="A35" s="76">
        <v>3.0</v>
      </c>
      <c r="B35" s="68" t="s">
        <v>98</v>
      </c>
      <c r="C35" s="96">
        <f t="shared" si="34"/>
        <v>0.025491</v>
      </c>
      <c r="D35" s="96">
        <f t="shared" si="35"/>
        <v>0.89595</v>
      </c>
      <c r="E35" s="96">
        <f t="shared" si="36"/>
        <v>0.035251</v>
      </c>
      <c r="F35" s="96">
        <f t="shared" si="37"/>
        <v>0.032382</v>
      </c>
      <c r="G35" s="96">
        <f t="shared" si="38"/>
        <v>0.000726</v>
      </c>
      <c r="H35" s="96">
        <f t="shared" si="39"/>
        <v>0.008416</v>
      </c>
      <c r="I35" s="96">
        <f t="shared" si="40"/>
        <v>0.000225</v>
      </c>
      <c r="J35" s="96">
        <f t="shared" si="41"/>
        <v>0.001288</v>
      </c>
      <c r="K35" s="96">
        <f t="shared" si="42"/>
        <v>0.000271</v>
      </c>
      <c r="L35" s="99">
        <f t="shared" si="43"/>
        <v>11200000000</v>
      </c>
      <c r="M35" s="65"/>
      <c r="O35" s="100">
        <f t="shared" ref="O35:W35" si="58">C35*$L35</f>
        <v>285499200</v>
      </c>
      <c r="P35" s="100">
        <f t="shared" si="58"/>
        <v>10034640000</v>
      </c>
      <c r="Q35" s="100">
        <f t="shared" si="58"/>
        <v>394811200</v>
      </c>
      <c r="R35" s="100">
        <f t="shared" si="58"/>
        <v>362678400</v>
      </c>
      <c r="S35" s="100">
        <f t="shared" si="58"/>
        <v>8131200</v>
      </c>
      <c r="T35" s="100">
        <f t="shared" si="58"/>
        <v>94259200</v>
      </c>
      <c r="U35" s="100">
        <f t="shared" si="58"/>
        <v>2520000</v>
      </c>
      <c r="V35" s="100">
        <f t="shared" si="58"/>
        <v>14425600</v>
      </c>
      <c r="W35" s="100">
        <f t="shared" si="58"/>
        <v>3035200</v>
      </c>
      <c r="X35" s="65"/>
      <c r="Y35" s="78">
        <f t="shared" ref="Y35:AG35" si="59">O35/O$45</f>
        <v>0.001843278344</v>
      </c>
      <c r="Z35" s="78">
        <f t="shared" si="59"/>
        <v>0.1518407345</v>
      </c>
      <c r="AA35" s="78">
        <f t="shared" si="59"/>
        <v>0.2930342224</v>
      </c>
      <c r="AB35" s="78">
        <f t="shared" si="59"/>
        <v>0.2638810259</v>
      </c>
      <c r="AC35" s="78">
        <f t="shared" si="59"/>
        <v>0.02011974236</v>
      </c>
      <c r="AD35" s="78">
        <f t="shared" si="59"/>
        <v>0.09912606622</v>
      </c>
      <c r="AE35" s="78">
        <f t="shared" si="59"/>
        <v>0.1969395895</v>
      </c>
      <c r="AF35" s="78">
        <f t="shared" si="59"/>
        <v>0.2361879434</v>
      </c>
      <c r="AG35" s="78">
        <f t="shared" si="59"/>
        <v>0.01194464903</v>
      </c>
    </row>
    <row r="36">
      <c r="A36" s="76">
        <v>4.0</v>
      </c>
      <c r="B36" s="68" t="s">
        <v>94</v>
      </c>
      <c r="C36" s="96">
        <f t="shared" si="34"/>
        <v>0.272487</v>
      </c>
      <c r="D36" s="96">
        <f t="shared" si="35"/>
        <v>0.677121</v>
      </c>
      <c r="E36" s="96">
        <f t="shared" si="36"/>
        <v>0.008973</v>
      </c>
      <c r="F36" s="96">
        <f t="shared" si="37"/>
        <v>0.013098</v>
      </c>
      <c r="G36" s="96">
        <f t="shared" si="38"/>
        <v>0.011881</v>
      </c>
      <c r="H36" s="96">
        <f t="shared" si="39"/>
        <v>0.007248</v>
      </c>
      <c r="I36" s="96">
        <f t="shared" si="40"/>
        <v>0.0001</v>
      </c>
      <c r="J36" s="96">
        <f t="shared" si="41"/>
        <v>0.000389</v>
      </c>
      <c r="K36" s="96">
        <f t="shared" si="42"/>
        <v>0.008702</v>
      </c>
      <c r="L36" s="99">
        <f t="shared" si="43"/>
        <v>1950000000</v>
      </c>
      <c r="M36" s="65"/>
      <c r="O36" s="100">
        <f t="shared" ref="O36:W36" si="60">C36*$L36</f>
        <v>531349650</v>
      </c>
      <c r="P36" s="100">
        <f t="shared" si="60"/>
        <v>1320385950</v>
      </c>
      <c r="Q36" s="100">
        <f t="shared" si="60"/>
        <v>17497350</v>
      </c>
      <c r="R36" s="100">
        <f t="shared" si="60"/>
        <v>25541100</v>
      </c>
      <c r="S36" s="100">
        <f t="shared" si="60"/>
        <v>23167950</v>
      </c>
      <c r="T36" s="100">
        <f t="shared" si="60"/>
        <v>14133600</v>
      </c>
      <c r="U36" s="100">
        <f t="shared" si="60"/>
        <v>195000</v>
      </c>
      <c r="V36" s="100">
        <f t="shared" si="60"/>
        <v>758550</v>
      </c>
      <c r="W36" s="100">
        <f t="shared" si="60"/>
        <v>16968900</v>
      </c>
      <c r="X36" s="65"/>
      <c r="Y36" s="78">
        <f t="shared" ref="Y36:AG36" si="61">O36/O$45</f>
        <v>0.003430571095</v>
      </c>
      <c r="Z36" s="78">
        <f t="shared" si="61"/>
        <v>0.01997962781</v>
      </c>
      <c r="AA36" s="78">
        <f t="shared" si="61"/>
        <v>0.01298677026</v>
      </c>
      <c r="AB36" s="78">
        <f t="shared" si="61"/>
        <v>0.01858343831</v>
      </c>
      <c r="AC36" s="78">
        <f t="shared" si="61"/>
        <v>0.05732649362</v>
      </c>
      <c r="AD36" s="78">
        <f t="shared" si="61"/>
        <v>0.01486335731</v>
      </c>
      <c r="AE36" s="78">
        <f t="shared" si="61"/>
        <v>0.01523937299</v>
      </c>
      <c r="AF36" s="78">
        <f t="shared" si="61"/>
        <v>0.01241961266</v>
      </c>
      <c r="AG36" s="78">
        <f t="shared" si="61"/>
        <v>0.06677897832</v>
      </c>
    </row>
    <row r="37">
      <c r="A37" s="76">
        <v>4.0</v>
      </c>
      <c r="B37" s="68" t="s">
        <v>96</v>
      </c>
      <c r="C37" s="96">
        <f t="shared" si="34"/>
        <v>0.189114</v>
      </c>
      <c r="D37" s="96">
        <f t="shared" si="35"/>
        <v>0.752167</v>
      </c>
      <c r="E37" s="96">
        <f t="shared" si="36"/>
        <v>0.01203</v>
      </c>
      <c r="F37" s="96">
        <f t="shared" si="37"/>
        <v>0.021724</v>
      </c>
      <c r="G37" s="96">
        <f t="shared" si="38"/>
        <v>0.012193</v>
      </c>
      <c r="H37" s="96">
        <f t="shared" si="39"/>
        <v>0.007384</v>
      </c>
      <c r="I37" s="96">
        <f t="shared" si="40"/>
        <v>0.000112</v>
      </c>
      <c r="J37" s="96">
        <f t="shared" si="41"/>
        <v>0.000621</v>
      </c>
      <c r="K37" s="96">
        <f t="shared" si="42"/>
        <v>0.004656</v>
      </c>
      <c r="L37" s="99">
        <f t="shared" si="43"/>
        <v>6120000000</v>
      </c>
      <c r="M37" s="65"/>
      <c r="O37" s="100">
        <f t="shared" ref="O37:W37" si="62">C37*$L37</f>
        <v>1157377680</v>
      </c>
      <c r="P37" s="100">
        <f t="shared" si="62"/>
        <v>4603262040</v>
      </c>
      <c r="Q37" s="100">
        <f t="shared" si="62"/>
        <v>73623600</v>
      </c>
      <c r="R37" s="100">
        <f t="shared" si="62"/>
        <v>132950880</v>
      </c>
      <c r="S37" s="100">
        <f t="shared" si="62"/>
        <v>74621160</v>
      </c>
      <c r="T37" s="100">
        <f t="shared" si="62"/>
        <v>45190080</v>
      </c>
      <c r="U37" s="100">
        <f t="shared" si="62"/>
        <v>685440</v>
      </c>
      <c r="V37" s="100">
        <f t="shared" si="62"/>
        <v>3800520</v>
      </c>
      <c r="W37" s="100">
        <f t="shared" si="62"/>
        <v>28494720</v>
      </c>
      <c r="X37" s="65"/>
      <c r="Y37" s="78">
        <f t="shared" ref="Y37:AG37" si="63">O37/O$45</f>
        <v>0.007472417484</v>
      </c>
      <c r="Z37" s="78">
        <f t="shared" si="63"/>
        <v>0.06965498405</v>
      </c>
      <c r="AA37" s="78">
        <f t="shared" si="63"/>
        <v>0.05464443354</v>
      </c>
      <c r="AB37" s="78">
        <f t="shared" si="63"/>
        <v>0.09673367538</v>
      </c>
      <c r="AC37" s="78">
        <f t="shared" si="63"/>
        <v>0.1846416905</v>
      </c>
      <c r="AD37" s="78">
        <f t="shared" si="63"/>
        <v>0.04752337027</v>
      </c>
      <c r="AE37" s="78">
        <f t="shared" si="63"/>
        <v>0.05356756834</v>
      </c>
      <c r="AF37" s="78">
        <f t="shared" si="63"/>
        <v>0.06222528023</v>
      </c>
      <c r="AG37" s="78">
        <f t="shared" si="63"/>
        <v>0.1121373978</v>
      </c>
    </row>
    <row r="38">
      <c r="A38" s="76">
        <v>4.0</v>
      </c>
      <c r="B38" s="68" t="s">
        <v>98</v>
      </c>
      <c r="C38" s="96">
        <f t="shared" si="34"/>
        <v>0.422229</v>
      </c>
      <c r="D38" s="96">
        <f t="shared" si="35"/>
        <v>0.539796</v>
      </c>
      <c r="E38" s="96">
        <f t="shared" si="36"/>
        <v>0.007818</v>
      </c>
      <c r="F38" s="96">
        <f t="shared" si="37"/>
        <v>0.016663</v>
      </c>
      <c r="G38" s="96">
        <f t="shared" si="38"/>
        <v>0.005478</v>
      </c>
      <c r="H38" s="96">
        <f t="shared" si="39"/>
        <v>0.006376</v>
      </c>
      <c r="I38" s="96">
        <f t="shared" si="40"/>
        <v>0.000087</v>
      </c>
      <c r="J38" s="96">
        <f t="shared" si="41"/>
        <v>0.000431</v>
      </c>
      <c r="K38" s="96">
        <f t="shared" si="42"/>
        <v>0.001123</v>
      </c>
      <c r="L38" s="99">
        <f t="shared" si="43"/>
        <v>12800000000</v>
      </c>
      <c r="M38" s="65"/>
      <c r="O38" s="100">
        <f t="shared" ref="O38:W38" si="64">C38*$L38</f>
        <v>5404531200</v>
      </c>
      <c r="P38" s="100">
        <f t="shared" si="64"/>
        <v>6909388800</v>
      </c>
      <c r="Q38" s="100">
        <f t="shared" si="64"/>
        <v>100070400</v>
      </c>
      <c r="R38" s="100">
        <f t="shared" si="64"/>
        <v>213286400</v>
      </c>
      <c r="S38" s="100">
        <f t="shared" si="64"/>
        <v>70118400</v>
      </c>
      <c r="T38" s="100">
        <f t="shared" si="64"/>
        <v>81612800</v>
      </c>
      <c r="U38" s="100">
        <f t="shared" si="64"/>
        <v>1113600</v>
      </c>
      <c r="V38" s="100">
        <f t="shared" si="64"/>
        <v>5516800</v>
      </c>
      <c r="W38" s="100">
        <f t="shared" si="64"/>
        <v>14374400</v>
      </c>
      <c r="X38" s="65"/>
      <c r="Y38" s="78">
        <f t="shared" ref="Y38:AG38" si="65">O38/O$45</f>
        <v>0.03489346142</v>
      </c>
      <c r="Z38" s="78">
        <f t="shared" si="65"/>
        <v>0.1045505041</v>
      </c>
      <c r="AA38" s="78">
        <f t="shared" si="65"/>
        <v>0.07427360686</v>
      </c>
      <c r="AB38" s="78">
        <f t="shared" si="65"/>
        <v>0.1551849629</v>
      </c>
      <c r="AC38" s="78">
        <f t="shared" si="65"/>
        <v>0.1735001159</v>
      </c>
      <c r="AD38" s="78">
        <f t="shared" si="65"/>
        <v>0.08582669721</v>
      </c>
      <c r="AE38" s="78">
        <f t="shared" si="65"/>
        <v>0.08702854239</v>
      </c>
      <c r="AF38" s="78">
        <f t="shared" si="65"/>
        <v>0.09032564648</v>
      </c>
      <c r="AG38" s="78">
        <f t="shared" si="65"/>
        <v>0.05656864888</v>
      </c>
    </row>
    <row r="39">
      <c r="A39" s="76">
        <v>5.0</v>
      </c>
      <c r="B39" s="68" t="s">
        <v>94</v>
      </c>
      <c r="C39" s="96">
        <f t="shared" si="34"/>
        <v>0.921998</v>
      </c>
      <c r="D39" s="96">
        <f t="shared" si="35"/>
        <v>0.073457</v>
      </c>
      <c r="E39" s="96">
        <f t="shared" si="36"/>
        <v>0.000699</v>
      </c>
      <c r="F39" s="96">
        <f t="shared" si="37"/>
        <v>0.000613</v>
      </c>
      <c r="G39" s="96">
        <f t="shared" si="38"/>
        <v>0.000699</v>
      </c>
      <c r="H39" s="96">
        <f t="shared" si="39"/>
        <v>0.001228</v>
      </c>
      <c r="I39" s="96">
        <f t="shared" si="40"/>
        <v>0.00000687</v>
      </c>
      <c r="J39" s="96">
        <f t="shared" si="41"/>
        <v>0.0000242</v>
      </c>
      <c r="K39" s="96">
        <f t="shared" si="42"/>
        <v>0.001275</v>
      </c>
      <c r="L39" s="99">
        <f t="shared" si="43"/>
        <v>24300000000</v>
      </c>
      <c r="M39" s="65"/>
      <c r="O39" s="130">
        <f t="shared" ref="O39:W39" si="66">C39*$L39</f>
        <v>22404551400</v>
      </c>
      <c r="P39" s="100">
        <f t="shared" si="66"/>
        <v>1785005100</v>
      </c>
      <c r="Q39" s="100">
        <f t="shared" si="66"/>
        <v>16985700</v>
      </c>
      <c r="R39" s="100">
        <f t="shared" si="66"/>
        <v>14895900</v>
      </c>
      <c r="S39" s="100">
        <f t="shared" si="66"/>
        <v>16985700</v>
      </c>
      <c r="T39" s="100">
        <f t="shared" si="66"/>
        <v>29840400</v>
      </c>
      <c r="U39" s="100">
        <f t="shared" si="66"/>
        <v>166941</v>
      </c>
      <c r="V39" s="100">
        <f t="shared" si="66"/>
        <v>588060</v>
      </c>
      <c r="W39" s="100">
        <f t="shared" si="66"/>
        <v>30982500</v>
      </c>
      <c r="X39" s="65"/>
      <c r="Y39" s="78">
        <f t="shared" ref="Y39:AG39" si="67">O39/O$45</f>
        <v>0.1446512789</v>
      </c>
      <c r="Z39" s="78">
        <f t="shared" si="67"/>
        <v>0.02701008561</v>
      </c>
      <c r="AA39" s="78">
        <f t="shared" si="67"/>
        <v>0.0126070167</v>
      </c>
      <c r="AB39" s="78">
        <f t="shared" si="67"/>
        <v>0.01083810167</v>
      </c>
      <c r="AC39" s="78">
        <f t="shared" si="67"/>
        <v>0.04202920944</v>
      </c>
      <c r="AD39" s="78">
        <f t="shared" si="67"/>
        <v>0.03138114334</v>
      </c>
      <c r="AE39" s="78">
        <f t="shared" si="67"/>
        <v>0.01304654445</v>
      </c>
      <c r="AF39" s="78">
        <f t="shared" si="67"/>
        <v>0.009628208322</v>
      </c>
      <c r="AG39" s="78">
        <f t="shared" si="67"/>
        <v>0.121927744</v>
      </c>
    </row>
    <row r="40">
      <c r="A40" s="76">
        <v>5.0</v>
      </c>
      <c r="B40" s="68" t="s">
        <v>96</v>
      </c>
      <c r="C40" s="96">
        <f t="shared" si="34"/>
        <v>0.910155</v>
      </c>
      <c r="D40" s="96">
        <f t="shared" si="35"/>
        <v>0.085215</v>
      </c>
      <c r="E40" s="96">
        <f t="shared" si="36"/>
        <v>0.00072</v>
      </c>
      <c r="F40" s="96">
        <f t="shared" si="37"/>
        <v>0.000719</v>
      </c>
      <c r="G40" s="96">
        <f t="shared" si="38"/>
        <v>0.001009</v>
      </c>
      <c r="H40" s="96">
        <f t="shared" si="39"/>
        <v>0.001181</v>
      </c>
      <c r="I40" s="96">
        <f t="shared" si="40"/>
        <v>0.0000058</v>
      </c>
      <c r="J40" s="96">
        <f t="shared" si="41"/>
        <v>0.0000392</v>
      </c>
      <c r="K40" s="96">
        <f t="shared" si="42"/>
        <v>0.000956</v>
      </c>
      <c r="L40" s="99">
        <f t="shared" si="43"/>
        <v>52900000000</v>
      </c>
      <c r="M40" s="65"/>
      <c r="N40" s="6">
        <f>O40+O41+O39</f>
        <v>123496270500</v>
      </c>
      <c r="O40" s="130">
        <f t="shared" ref="O40:W40" si="68">C40*$L40</f>
        <v>48147199500</v>
      </c>
      <c r="P40" s="100">
        <f t="shared" si="68"/>
        <v>4507873500</v>
      </c>
      <c r="Q40" s="100">
        <f t="shared" si="68"/>
        <v>38088000</v>
      </c>
      <c r="R40" s="100">
        <f t="shared" si="68"/>
        <v>38035100</v>
      </c>
      <c r="S40" s="100">
        <f t="shared" si="68"/>
        <v>53376100</v>
      </c>
      <c r="T40" s="100">
        <f t="shared" si="68"/>
        <v>62474900</v>
      </c>
      <c r="U40" s="100">
        <f t="shared" si="68"/>
        <v>306820</v>
      </c>
      <c r="V40" s="100">
        <f t="shared" si="68"/>
        <v>2073680</v>
      </c>
      <c r="W40" s="100">
        <f t="shared" si="68"/>
        <v>50572400</v>
      </c>
      <c r="X40" s="65"/>
      <c r="Y40" s="78">
        <f t="shared" ref="Y40:AG40" si="69">O40/O$45</f>
        <v>0.3108544268</v>
      </c>
      <c r="Z40" s="78">
        <f t="shared" si="69"/>
        <v>0.06821159734</v>
      </c>
      <c r="AA40" s="78">
        <f t="shared" si="69"/>
        <v>0.0282694297</v>
      </c>
      <c r="AB40" s="78">
        <f t="shared" si="69"/>
        <v>0.02767394256</v>
      </c>
      <c r="AC40" s="78">
        <f t="shared" si="69"/>
        <v>0.1320731725</v>
      </c>
      <c r="AD40" s="78">
        <f t="shared" si="69"/>
        <v>0.06570065389</v>
      </c>
      <c r="AE40" s="78">
        <f t="shared" si="69"/>
        <v>0.02397817652</v>
      </c>
      <c r="AF40" s="78">
        <f t="shared" si="69"/>
        <v>0.03395201686</v>
      </c>
      <c r="AG40" s="78">
        <f t="shared" si="69"/>
        <v>0.1990213392</v>
      </c>
    </row>
    <row r="41">
      <c r="A41" s="76">
        <v>5.0</v>
      </c>
      <c r="B41" s="68" t="s">
        <v>98</v>
      </c>
      <c r="C41" s="96">
        <f t="shared" si="34"/>
        <v>0.900417</v>
      </c>
      <c r="D41" s="96">
        <f t="shared" si="35"/>
        <v>0.094674</v>
      </c>
      <c r="E41" s="96">
        <f t="shared" si="36"/>
        <v>0.000711</v>
      </c>
      <c r="F41" s="96">
        <f t="shared" si="37"/>
        <v>0.000954</v>
      </c>
      <c r="G41" s="96">
        <f t="shared" si="38"/>
        <v>0.001242</v>
      </c>
      <c r="H41" s="96">
        <f t="shared" si="39"/>
        <v>0.001502</v>
      </c>
      <c r="I41" s="96">
        <f t="shared" si="40"/>
        <v>0.00000931</v>
      </c>
      <c r="J41" s="96">
        <f t="shared" si="41"/>
        <v>0.0000442</v>
      </c>
      <c r="K41" s="96">
        <f t="shared" si="42"/>
        <v>0.000446</v>
      </c>
      <c r="L41" s="99">
        <f t="shared" si="43"/>
        <v>58800000000</v>
      </c>
      <c r="M41" s="65"/>
      <c r="O41" s="130">
        <f t="shared" ref="O41:W41" si="70">C41*$L41</f>
        <v>52944519600</v>
      </c>
      <c r="P41" s="100">
        <f t="shared" si="70"/>
        <v>5566831200</v>
      </c>
      <c r="Q41" s="100">
        <f t="shared" si="70"/>
        <v>41806800</v>
      </c>
      <c r="R41" s="100">
        <f t="shared" si="70"/>
        <v>56095200</v>
      </c>
      <c r="S41" s="100">
        <f t="shared" si="70"/>
        <v>73029600</v>
      </c>
      <c r="T41" s="100">
        <f t="shared" si="70"/>
        <v>88317600</v>
      </c>
      <c r="U41" s="100">
        <f t="shared" si="70"/>
        <v>547428</v>
      </c>
      <c r="V41" s="100">
        <f t="shared" si="70"/>
        <v>2598960</v>
      </c>
      <c r="W41" s="100">
        <f t="shared" si="70"/>
        <v>26224800</v>
      </c>
      <c r="X41" s="65"/>
      <c r="Y41" s="78">
        <f t="shared" ref="Y41:AG41" si="71">O41/O$45</f>
        <v>0.3418275303</v>
      </c>
      <c r="Z41" s="78">
        <f t="shared" si="71"/>
        <v>0.08423538245</v>
      </c>
      <c r="AA41" s="78">
        <f t="shared" si="71"/>
        <v>0.03102957345</v>
      </c>
      <c r="AB41" s="78">
        <f t="shared" si="71"/>
        <v>0.04081428319</v>
      </c>
      <c r="AC41" s="78">
        <f t="shared" si="71"/>
        <v>0.1807035538</v>
      </c>
      <c r="AD41" s="78">
        <f t="shared" si="71"/>
        <v>0.09287768479</v>
      </c>
      <c r="AE41" s="78">
        <f t="shared" si="71"/>
        <v>0.04278184349</v>
      </c>
      <c r="AF41" s="78">
        <f t="shared" si="71"/>
        <v>0.04255233871</v>
      </c>
      <c r="AG41" s="78">
        <f t="shared" si="71"/>
        <v>0.1032044122</v>
      </c>
    </row>
    <row r="42">
      <c r="A42" s="76">
        <v>6.0</v>
      </c>
      <c r="B42" s="68" t="s">
        <v>94</v>
      </c>
      <c r="C42" s="96">
        <f t="shared" si="34"/>
        <v>0.643127</v>
      </c>
      <c r="D42" s="96">
        <f t="shared" si="35"/>
        <v>0.320017</v>
      </c>
      <c r="E42" s="96">
        <f t="shared" si="36"/>
        <v>0.005067</v>
      </c>
      <c r="F42" s="96">
        <f t="shared" si="37"/>
        <v>0.001599</v>
      </c>
      <c r="G42" s="96">
        <f t="shared" si="38"/>
        <v>0.001681</v>
      </c>
      <c r="H42" s="96">
        <f t="shared" si="39"/>
        <v>0.025348</v>
      </c>
      <c r="I42" s="96">
        <f t="shared" si="40"/>
        <v>0.00000494</v>
      </c>
      <c r="J42" s="96">
        <f t="shared" si="41"/>
        <v>0.0000965</v>
      </c>
      <c r="K42" s="96">
        <f t="shared" si="42"/>
        <v>0.003059</v>
      </c>
      <c r="L42" s="99">
        <f t="shared" si="43"/>
        <v>3010000000</v>
      </c>
      <c r="M42" s="65"/>
      <c r="O42" s="100">
        <f t="shared" ref="O42:W42" si="72">C42*$L42</f>
        <v>1935812270</v>
      </c>
      <c r="P42" s="100">
        <f t="shared" si="72"/>
        <v>963251170</v>
      </c>
      <c r="Q42" s="100">
        <f t="shared" si="72"/>
        <v>15251670</v>
      </c>
      <c r="R42" s="100">
        <f t="shared" si="72"/>
        <v>4812990</v>
      </c>
      <c r="S42" s="100">
        <f t="shared" si="72"/>
        <v>5059810</v>
      </c>
      <c r="T42" s="100">
        <f t="shared" si="72"/>
        <v>76297480</v>
      </c>
      <c r="U42" s="100">
        <f t="shared" si="72"/>
        <v>14869.4</v>
      </c>
      <c r="V42" s="100">
        <f t="shared" si="72"/>
        <v>290465</v>
      </c>
      <c r="W42" s="100">
        <f t="shared" si="72"/>
        <v>9207590</v>
      </c>
      <c r="X42" s="65"/>
      <c r="Y42" s="78">
        <f t="shared" ref="Y42:AG42" si="73">O42/O$45</f>
        <v>0.01249825161</v>
      </c>
      <c r="Z42" s="78">
        <f t="shared" si="73"/>
        <v>0.01457558668</v>
      </c>
      <c r="AA42" s="78">
        <f t="shared" si="73"/>
        <v>0.01131999614</v>
      </c>
      <c r="AB42" s="78">
        <f t="shared" si="73"/>
        <v>0.003501881388</v>
      </c>
      <c r="AC42" s="78">
        <f t="shared" si="73"/>
        <v>0.01251993231</v>
      </c>
      <c r="AD42" s="78">
        <f t="shared" si="73"/>
        <v>0.08023693236</v>
      </c>
      <c r="AE42" s="78">
        <f t="shared" si="73"/>
        <v>0.001162052989</v>
      </c>
      <c r="AF42" s="78">
        <f t="shared" si="73"/>
        <v>0.004755735011</v>
      </c>
      <c r="AG42" s="78">
        <f t="shared" si="73"/>
        <v>0.03623531596</v>
      </c>
    </row>
    <row r="43">
      <c r="A43" s="76">
        <v>6.0</v>
      </c>
      <c r="B43" s="68" t="s">
        <v>96</v>
      </c>
      <c r="C43" s="96">
        <f t="shared" si="34"/>
        <v>0.751433</v>
      </c>
      <c r="D43" s="96">
        <f t="shared" si="35"/>
        <v>0.23628</v>
      </c>
      <c r="E43" s="96">
        <f t="shared" si="36"/>
        <v>0.001225</v>
      </c>
      <c r="F43" s="96">
        <f t="shared" si="37"/>
        <v>0.001361</v>
      </c>
      <c r="G43" s="96">
        <f t="shared" si="38"/>
        <v>0.001746</v>
      </c>
      <c r="H43" s="96">
        <f t="shared" si="39"/>
        <v>0.005074</v>
      </c>
      <c r="I43" s="96">
        <f t="shared" si="40"/>
        <v>0.00000882</v>
      </c>
      <c r="J43" s="96">
        <f t="shared" si="41"/>
        <v>0.0000741</v>
      </c>
      <c r="K43" s="96">
        <f t="shared" si="42"/>
        <v>0.002798</v>
      </c>
      <c r="L43" s="99">
        <f t="shared" si="43"/>
        <v>13600000000</v>
      </c>
      <c r="M43" s="65"/>
      <c r="O43" s="100">
        <f t="shared" ref="O43:W43" si="74">C43*$L43</f>
        <v>10219488800</v>
      </c>
      <c r="P43" s="100">
        <f t="shared" si="74"/>
        <v>3213408000</v>
      </c>
      <c r="Q43" s="100">
        <f t="shared" si="74"/>
        <v>16660000</v>
      </c>
      <c r="R43" s="100">
        <f t="shared" si="74"/>
        <v>18509600</v>
      </c>
      <c r="S43" s="100">
        <f t="shared" si="74"/>
        <v>23745600</v>
      </c>
      <c r="T43" s="100">
        <f t="shared" si="74"/>
        <v>69006400</v>
      </c>
      <c r="U43" s="100">
        <f t="shared" si="74"/>
        <v>119952</v>
      </c>
      <c r="V43" s="100">
        <f t="shared" si="74"/>
        <v>1007760</v>
      </c>
      <c r="W43" s="100">
        <f t="shared" si="74"/>
        <v>38052800</v>
      </c>
      <c r="X43" s="65"/>
      <c r="Y43" s="78">
        <f t="shared" ref="Y43:AG43" si="75">O43/O$45</f>
        <v>0.06598043846</v>
      </c>
      <c r="Z43" s="78">
        <f t="shared" si="75"/>
        <v>0.0486241889</v>
      </c>
      <c r="AA43" s="78">
        <f t="shared" si="75"/>
        <v>0.01236527775</v>
      </c>
      <c r="AB43" s="78">
        <f t="shared" si="75"/>
        <v>0.01346739215</v>
      </c>
      <c r="AC43" s="78">
        <f t="shared" si="75"/>
        <v>0.05875582376</v>
      </c>
      <c r="AD43" s="78">
        <f t="shared" si="75"/>
        <v>0.0725693935</v>
      </c>
      <c r="AE43" s="78">
        <f t="shared" si="75"/>
        <v>0.009374324459</v>
      </c>
      <c r="AF43" s="78">
        <f t="shared" si="75"/>
        <v>0.01649988644</v>
      </c>
      <c r="AG43" s="78">
        <f t="shared" si="75"/>
        <v>0.1497520232</v>
      </c>
    </row>
    <row r="44">
      <c r="A44" s="76">
        <v>6.0</v>
      </c>
      <c r="B44" s="68" t="s">
        <v>98</v>
      </c>
      <c r="C44" s="96">
        <f t="shared" si="34"/>
        <v>0.698542</v>
      </c>
      <c r="D44" s="96">
        <f t="shared" si="35"/>
        <v>0.29006</v>
      </c>
      <c r="E44" s="96">
        <f t="shared" si="36"/>
        <v>0.001426</v>
      </c>
      <c r="F44" s="96">
        <f t="shared" si="37"/>
        <v>0.001599</v>
      </c>
      <c r="G44" s="96">
        <f t="shared" si="38"/>
        <v>0.002342</v>
      </c>
      <c r="H44" s="96">
        <f t="shared" si="39"/>
        <v>0.004443</v>
      </c>
      <c r="I44" s="96">
        <f t="shared" si="40"/>
        <v>0.00000282</v>
      </c>
      <c r="J44" s="96">
        <f t="shared" si="41"/>
        <v>0.0000938</v>
      </c>
      <c r="K44" s="96">
        <f t="shared" si="42"/>
        <v>0.001492</v>
      </c>
      <c r="L44" s="99">
        <f t="shared" si="43"/>
        <v>14100000000</v>
      </c>
      <c r="M44" s="65"/>
      <c r="O44" s="100">
        <f t="shared" ref="O44:W44" si="76">C44*$L44</f>
        <v>9849442200</v>
      </c>
      <c r="P44" s="100">
        <f t="shared" si="76"/>
        <v>4089846000</v>
      </c>
      <c r="Q44" s="100">
        <f t="shared" si="76"/>
        <v>20106600</v>
      </c>
      <c r="R44" s="100">
        <f t="shared" si="76"/>
        <v>22545900</v>
      </c>
      <c r="S44" s="100">
        <f t="shared" si="76"/>
        <v>33022200</v>
      </c>
      <c r="T44" s="100">
        <f t="shared" si="76"/>
        <v>62646300</v>
      </c>
      <c r="U44" s="100">
        <f t="shared" si="76"/>
        <v>39762</v>
      </c>
      <c r="V44" s="100">
        <f t="shared" si="76"/>
        <v>1322580</v>
      </c>
      <c r="W44" s="100">
        <f t="shared" si="76"/>
        <v>21037200</v>
      </c>
      <c r="X44" s="65"/>
      <c r="Y44" s="78">
        <f t="shared" ref="Y44:AG44" si="77">O44/O$45</f>
        <v>0.06359129381</v>
      </c>
      <c r="Z44" s="78">
        <f t="shared" si="77"/>
        <v>0.06188614844</v>
      </c>
      <c r="AA44" s="78">
        <f t="shared" si="77"/>
        <v>0.01492339097</v>
      </c>
      <c r="AB44" s="78">
        <f t="shared" si="77"/>
        <v>0.01640416199</v>
      </c>
      <c r="AC44" s="78">
        <f t="shared" si="77"/>
        <v>0.08170972994</v>
      </c>
      <c r="AD44" s="78">
        <f t="shared" si="77"/>
        <v>0.06588090375</v>
      </c>
      <c r="AE44" s="78">
        <f t="shared" si="77"/>
        <v>0.00310742538</v>
      </c>
      <c r="AF44" s="78">
        <f t="shared" si="77"/>
        <v>0.0216543818</v>
      </c>
      <c r="AG44" s="78">
        <f t="shared" si="77"/>
        <v>0.08278926287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154886645787</v>
      </c>
      <c r="P45" s="102">
        <f t="shared" si="78"/>
        <v>66086613941</v>
      </c>
      <c r="Q45" s="102">
        <f t="shared" si="78"/>
        <v>1347321131</v>
      </c>
      <c r="R45" s="102">
        <f t="shared" si="78"/>
        <v>1374401205</v>
      </c>
      <c r="S45" s="102">
        <f t="shared" si="78"/>
        <v>404140364</v>
      </c>
      <c r="T45" s="102">
        <f t="shared" si="78"/>
        <v>950902256</v>
      </c>
      <c r="U45" s="102">
        <f t="shared" si="78"/>
        <v>12795802.04</v>
      </c>
      <c r="V45" s="102">
        <f t="shared" si="78"/>
        <v>61076784</v>
      </c>
      <c r="W45" s="102">
        <f t="shared" si="78"/>
        <v>254105415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-18.8798</v>
      </c>
      <c r="D49" s="106">
        <v>0.241044</v>
      </c>
      <c r="E49" s="84">
        <v>-12.2185</v>
      </c>
      <c r="F49" s="106">
        <v>0.553202</v>
      </c>
      <c r="G49" s="108">
        <v>-1291.94</v>
      </c>
      <c r="H49" s="106">
        <v>0.003412</v>
      </c>
      <c r="I49" s="106">
        <v>-1261.62</v>
      </c>
      <c r="J49" s="106">
        <v>0.002913</v>
      </c>
      <c r="K49" s="106">
        <v>-559.97</v>
      </c>
      <c r="L49" s="109">
        <v>6.82E-4</v>
      </c>
      <c r="M49" s="107">
        <v>6.02203</v>
      </c>
      <c r="N49" s="106">
        <v>0.197577</v>
      </c>
      <c r="O49" s="107">
        <v>260.772</v>
      </c>
      <c r="P49" s="109">
        <v>1.0E-8</v>
      </c>
      <c r="Q49" s="107">
        <v>949.09</v>
      </c>
      <c r="R49" s="109">
        <v>8.4E-5</v>
      </c>
      <c r="S49" s="107">
        <v>-1660.0</v>
      </c>
      <c r="T49" s="106">
        <v>0.001086</v>
      </c>
      <c r="U49" s="88">
        <v>-20.3082</v>
      </c>
      <c r="V49" s="88">
        <v>11.1396</v>
      </c>
      <c r="W49" s="109">
        <v>4.24E8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-17.9324</v>
      </c>
      <c r="D50" s="106">
        <v>0.305275</v>
      </c>
      <c r="E50" s="84">
        <v>-13.2219</v>
      </c>
      <c r="F50" s="106">
        <v>0.678046</v>
      </c>
      <c r="G50" s="108">
        <v>-955.499</v>
      </c>
      <c r="H50" s="106">
        <v>0.002597</v>
      </c>
      <c r="I50" s="106">
        <v>-706.025</v>
      </c>
      <c r="J50" s="106">
        <v>0.00435</v>
      </c>
      <c r="K50" s="106">
        <v>-452.073</v>
      </c>
      <c r="L50" s="109">
        <v>8.91E-4</v>
      </c>
      <c r="M50" s="107">
        <v>128.206</v>
      </c>
      <c r="N50" s="106">
        <v>0.007365</v>
      </c>
      <c r="O50" s="107">
        <v>61.6736</v>
      </c>
      <c r="P50" s="109">
        <v>1.66E-4</v>
      </c>
      <c r="Q50" s="107">
        <v>993.681</v>
      </c>
      <c r="R50" s="109">
        <v>1.47E-4</v>
      </c>
      <c r="S50" s="107">
        <v>-1660.0</v>
      </c>
      <c r="T50" s="106">
        <v>0.001164</v>
      </c>
      <c r="U50" s="88">
        <v>-21.2276</v>
      </c>
      <c r="V50" s="88">
        <v>8.42105</v>
      </c>
      <c r="W50" s="109">
        <v>7.41E8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-18.7659</v>
      </c>
      <c r="D51" s="106">
        <v>0.296892</v>
      </c>
      <c r="E51" s="84">
        <v>-14.4041</v>
      </c>
      <c r="F51" s="109">
        <v>0.660099</v>
      </c>
      <c r="G51" s="108">
        <v>-1487.14</v>
      </c>
      <c r="H51" s="109">
        <v>0.002422</v>
      </c>
      <c r="I51" s="106">
        <v>-484.594</v>
      </c>
      <c r="J51" s="109">
        <v>0.007911</v>
      </c>
      <c r="K51" s="106">
        <v>-330.172</v>
      </c>
      <c r="L51" s="109">
        <v>0.001325</v>
      </c>
      <c r="M51" s="107">
        <v>75.3898</v>
      </c>
      <c r="N51" s="106">
        <v>0.029941</v>
      </c>
      <c r="O51" s="107">
        <v>299.814</v>
      </c>
      <c r="P51" s="109">
        <v>7.48E-8</v>
      </c>
      <c r="Q51" s="107">
        <v>1138.34</v>
      </c>
      <c r="R51" s="109">
        <v>1.42E-4</v>
      </c>
      <c r="S51" s="107">
        <v>-1660.0</v>
      </c>
      <c r="T51" s="106">
        <v>0.001269</v>
      </c>
      <c r="U51" s="88">
        <v>-22.6385</v>
      </c>
      <c r="V51" s="88">
        <v>11.5626</v>
      </c>
      <c r="W51" s="109">
        <v>3.93E8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-20.2677</v>
      </c>
      <c r="D52" s="106">
        <v>0.181574</v>
      </c>
      <c r="E52" s="84">
        <v>-119.011</v>
      </c>
      <c r="F52" s="106">
        <v>0.768509</v>
      </c>
      <c r="G52" s="108">
        <v>-2399.8</v>
      </c>
      <c r="H52" s="109">
        <v>0.025517</v>
      </c>
      <c r="I52" s="106">
        <v>-2569.02</v>
      </c>
      <c r="J52" s="109">
        <v>0.015008</v>
      </c>
      <c r="K52" s="106">
        <v>-520.783</v>
      </c>
      <c r="L52" s="109">
        <v>5.03E-4</v>
      </c>
      <c r="M52" s="107">
        <v>285.091</v>
      </c>
      <c r="N52" s="106">
        <v>0.006919</v>
      </c>
      <c r="O52" s="107">
        <v>209.73</v>
      </c>
      <c r="P52" s="106">
        <v>1.78E-4</v>
      </c>
      <c r="Q52" s="107">
        <v>2387.74</v>
      </c>
      <c r="R52" s="106">
        <v>8.06E-4</v>
      </c>
      <c r="S52" s="107">
        <v>-1660.0</v>
      </c>
      <c r="T52" s="106">
        <v>9.86E-4</v>
      </c>
      <c r="U52" s="88">
        <v>-192.895</v>
      </c>
      <c r="V52" s="88">
        <v>7.02546</v>
      </c>
      <c r="W52" s="109">
        <v>1.07E9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-19.2883</v>
      </c>
      <c r="D53" s="106">
        <v>0.095121</v>
      </c>
      <c r="E53" s="84">
        <v>-173.202</v>
      </c>
      <c r="F53" s="106">
        <v>0.84197</v>
      </c>
      <c r="G53" s="108">
        <v>-2334.68</v>
      </c>
      <c r="H53" s="106">
        <v>0.033882</v>
      </c>
      <c r="I53" s="106">
        <v>-2481.89</v>
      </c>
      <c r="J53" s="109">
        <v>0.017558</v>
      </c>
      <c r="K53" s="106">
        <v>-620.25</v>
      </c>
      <c r="L53" s="109">
        <v>2.71E-4</v>
      </c>
      <c r="M53" s="107">
        <v>506.093</v>
      </c>
      <c r="N53" s="106">
        <v>0.009167</v>
      </c>
      <c r="O53" s="107">
        <v>171.828</v>
      </c>
      <c r="P53" s="106">
        <v>3.56E-4</v>
      </c>
      <c r="Q53" s="107">
        <v>2211.39</v>
      </c>
      <c r="R53" s="106">
        <v>0.001185</v>
      </c>
      <c r="S53" s="107">
        <v>-1660.0</v>
      </c>
      <c r="T53" s="109">
        <v>4.89E-4</v>
      </c>
      <c r="U53" s="88">
        <v>-264.004</v>
      </c>
      <c r="V53" s="88">
        <v>3.36516</v>
      </c>
      <c r="W53" s="109">
        <v>4.64E9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-19.6433</v>
      </c>
      <c r="D54" s="106">
        <v>0.020834</v>
      </c>
      <c r="E54" s="84">
        <v>-86.1613</v>
      </c>
      <c r="F54" s="106">
        <v>0.947591</v>
      </c>
      <c r="G54" s="108">
        <v>-1735.29</v>
      </c>
      <c r="H54" s="106">
        <v>0.014478</v>
      </c>
      <c r="I54" s="106">
        <v>-2285.89</v>
      </c>
      <c r="J54" s="109">
        <v>0.00547</v>
      </c>
      <c r="K54" s="106">
        <v>-588.036</v>
      </c>
      <c r="L54" s="109">
        <v>5.89E-5</v>
      </c>
      <c r="M54" s="107">
        <v>713.16</v>
      </c>
      <c r="N54" s="106">
        <v>0.010225</v>
      </c>
      <c r="O54" s="107">
        <v>96.6839</v>
      </c>
      <c r="P54" s="109">
        <v>2.69E-4</v>
      </c>
      <c r="Q54" s="107">
        <v>1183.57</v>
      </c>
      <c r="R54" s="106">
        <v>9.76E-4</v>
      </c>
      <c r="S54" s="107">
        <v>-1660.0</v>
      </c>
      <c r="T54" s="109">
        <v>9.91E-5</v>
      </c>
      <c r="U54" s="88">
        <v>-111.408</v>
      </c>
      <c r="V54" s="88">
        <v>2.15207</v>
      </c>
      <c r="W54" s="109">
        <v>1.14E10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-19.6303</v>
      </c>
      <c r="D55" s="106">
        <v>0.2084</v>
      </c>
      <c r="E55" s="84">
        <v>-97.0042</v>
      </c>
      <c r="F55" s="106">
        <v>0.708919</v>
      </c>
      <c r="G55" s="108">
        <v>-1977.76</v>
      </c>
      <c r="H55" s="106">
        <v>0.023631</v>
      </c>
      <c r="I55" s="106">
        <v>-1945.83</v>
      </c>
      <c r="J55" s="106">
        <v>0.040813</v>
      </c>
      <c r="K55" s="106">
        <v>-1844.47</v>
      </c>
      <c r="L55" s="109">
        <v>0.005249</v>
      </c>
      <c r="M55" s="107">
        <v>286.337</v>
      </c>
      <c r="N55" s="106">
        <v>0.008408</v>
      </c>
      <c r="O55" s="107">
        <v>133.632</v>
      </c>
      <c r="P55" s="106">
        <v>1.63E-4</v>
      </c>
      <c r="Q55" s="107">
        <v>1057.3</v>
      </c>
      <c r="R55" s="106">
        <v>0.001708</v>
      </c>
      <c r="S55" s="107">
        <v>-1660.0</v>
      </c>
      <c r="T55" s="109">
        <v>0.002708</v>
      </c>
      <c r="U55" s="88">
        <v>-208.951</v>
      </c>
      <c r="V55" s="88">
        <v>7.00355</v>
      </c>
      <c r="W55" s="109">
        <v>1.07E9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-20.5351</v>
      </c>
      <c r="D56" s="106">
        <v>0.067878</v>
      </c>
      <c r="E56" s="84">
        <v>-103.85</v>
      </c>
      <c r="F56" s="106">
        <v>0.846383</v>
      </c>
      <c r="G56" s="108">
        <v>-1354.74</v>
      </c>
      <c r="H56" s="106">
        <v>0.034001</v>
      </c>
      <c r="I56" s="106">
        <v>-1490.88</v>
      </c>
      <c r="J56" s="106">
        <v>0.039931</v>
      </c>
      <c r="K56" s="106">
        <v>-1822.36</v>
      </c>
      <c r="L56" s="106">
        <v>0.001943</v>
      </c>
      <c r="M56" s="107">
        <v>755.799</v>
      </c>
      <c r="N56" s="106">
        <v>0.00738</v>
      </c>
      <c r="O56" s="107">
        <v>107.899</v>
      </c>
      <c r="P56" s="106">
        <v>2.74E-4</v>
      </c>
      <c r="Q56" s="107">
        <v>1389.44</v>
      </c>
      <c r="R56" s="106">
        <v>0.001338</v>
      </c>
      <c r="S56" s="107">
        <v>-1660.0</v>
      </c>
      <c r="T56" s="106">
        <v>8.72E-4</v>
      </c>
      <c r="U56" s="88">
        <v>-192.409</v>
      </c>
      <c r="V56" s="88">
        <v>2.76846</v>
      </c>
      <c r="W56" s="109">
        <v>6.86E9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-19.3421</v>
      </c>
      <c r="D57" s="106">
        <v>0.025491</v>
      </c>
      <c r="E57" s="84">
        <v>-65.4019</v>
      </c>
      <c r="F57" s="106">
        <v>0.89595</v>
      </c>
      <c r="G57" s="108">
        <v>-808.377</v>
      </c>
      <c r="H57" s="106">
        <v>0.035251</v>
      </c>
      <c r="I57" s="106">
        <v>-945.255</v>
      </c>
      <c r="J57" s="106">
        <v>0.032382</v>
      </c>
      <c r="K57" s="106">
        <v>-1760.74</v>
      </c>
      <c r="L57" s="106">
        <v>7.26E-4</v>
      </c>
      <c r="M57" s="107">
        <v>702.875</v>
      </c>
      <c r="N57" s="106">
        <v>0.008416</v>
      </c>
      <c r="O57" s="107">
        <v>68.0447</v>
      </c>
      <c r="P57" s="106">
        <v>2.25E-4</v>
      </c>
      <c r="Q57" s="107">
        <v>856.137</v>
      </c>
      <c r="R57" s="106">
        <v>0.001288</v>
      </c>
      <c r="S57" s="107">
        <v>-1660.0</v>
      </c>
      <c r="T57" s="106">
        <v>2.71E-4</v>
      </c>
      <c r="U57" s="88">
        <v>-112.891</v>
      </c>
      <c r="V57" s="88">
        <v>2.16812</v>
      </c>
      <c r="W57" s="109">
        <v>1.12E10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-22.0888</v>
      </c>
      <c r="D58" s="106">
        <v>0.272487</v>
      </c>
      <c r="E58" s="84">
        <v>-49.7635</v>
      </c>
      <c r="F58" s="106">
        <v>0.677121</v>
      </c>
      <c r="G58" s="108">
        <v>-1296.73</v>
      </c>
      <c r="H58" s="106">
        <v>0.008973</v>
      </c>
      <c r="I58" s="106">
        <v>-1260.1</v>
      </c>
      <c r="J58" s="106">
        <v>0.013098</v>
      </c>
      <c r="K58" s="106">
        <v>-1254.83</v>
      </c>
      <c r="L58" s="109">
        <v>0.011881</v>
      </c>
      <c r="M58" s="107">
        <v>294.73</v>
      </c>
      <c r="N58" s="106">
        <v>0.007248</v>
      </c>
      <c r="O58" s="107">
        <v>84.3293</v>
      </c>
      <c r="P58" s="109">
        <v>1.0E-4</v>
      </c>
      <c r="Q58" s="107">
        <v>1199.01</v>
      </c>
      <c r="R58" s="106">
        <v>3.89E-4</v>
      </c>
      <c r="S58" s="107">
        <v>-1660.0</v>
      </c>
      <c r="T58" s="106">
        <v>0.008702</v>
      </c>
      <c r="U58" s="88">
        <v>-94.5978</v>
      </c>
      <c r="V58" s="88">
        <v>5.18649</v>
      </c>
      <c r="W58" s="109">
        <v>1.95E9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-23.1135</v>
      </c>
      <c r="D59" s="106">
        <v>0.189114</v>
      </c>
      <c r="E59" s="84">
        <v>-55.4887</v>
      </c>
      <c r="F59" s="106">
        <v>0.752167</v>
      </c>
      <c r="G59" s="108">
        <v>-1084.51</v>
      </c>
      <c r="H59" s="106">
        <v>0.01203</v>
      </c>
      <c r="I59" s="106">
        <v>-1004.75</v>
      </c>
      <c r="J59" s="106">
        <v>0.021724</v>
      </c>
      <c r="K59" s="106">
        <v>-1059.17</v>
      </c>
      <c r="L59" s="109">
        <v>0.012193</v>
      </c>
      <c r="M59" s="107">
        <v>448.651</v>
      </c>
      <c r="N59" s="106">
        <v>0.007384</v>
      </c>
      <c r="O59" s="107">
        <v>79.961</v>
      </c>
      <c r="P59" s="109">
        <v>1.12E-4</v>
      </c>
      <c r="Q59" s="107">
        <v>956.096</v>
      </c>
      <c r="R59" s="106">
        <v>6.21E-4</v>
      </c>
      <c r="S59" s="107">
        <v>-1660.0</v>
      </c>
      <c r="T59" s="106">
        <v>0.004656</v>
      </c>
      <c r="U59" s="88">
        <v>-97.7102</v>
      </c>
      <c r="V59" s="88">
        <v>2.92983</v>
      </c>
      <c r="W59" s="109">
        <v>6.12E9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-29.9139</v>
      </c>
      <c r="D60" s="106">
        <v>0.422229</v>
      </c>
      <c r="E60" s="84">
        <v>-44.6951</v>
      </c>
      <c r="F60" s="106">
        <v>0.539796</v>
      </c>
      <c r="G60" s="108">
        <v>-717.732</v>
      </c>
      <c r="H60" s="106">
        <v>0.007818</v>
      </c>
      <c r="I60" s="106">
        <v>-638.217</v>
      </c>
      <c r="J60" s="106">
        <v>0.016663</v>
      </c>
      <c r="K60" s="106">
        <v>-795.86</v>
      </c>
      <c r="L60" s="109">
        <v>0.005478</v>
      </c>
      <c r="M60" s="107">
        <v>398.711</v>
      </c>
      <c r="N60" s="106">
        <v>0.006376</v>
      </c>
      <c r="O60" s="107">
        <v>47.5018</v>
      </c>
      <c r="P60" s="109">
        <v>8.7E-5</v>
      </c>
      <c r="Q60" s="107">
        <v>653.013</v>
      </c>
      <c r="R60" s="106">
        <v>4.31E-4</v>
      </c>
      <c r="S60" s="107">
        <v>-1660.0</v>
      </c>
      <c r="T60" s="106">
        <v>0.001123</v>
      </c>
      <c r="U60" s="88">
        <v>-56.3984</v>
      </c>
      <c r="V60" s="88">
        <v>2.02686</v>
      </c>
      <c r="W60" s="109">
        <v>1.28E10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-27.4732</v>
      </c>
      <c r="D61" s="106">
        <v>0.921998</v>
      </c>
      <c r="E61" s="84">
        <v>-27.2597</v>
      </c>
      <c r="F61" s="106">
        <v>0.073457</v>
      </c>
      <c r="G61" s="108">
        <v>-1012.79</v>
      </c>
      <c r="H61" s="106">
        <v>6.99E-4</v>
      </c>
      <c r="I61" s="106">
        <v>-1059.31</v>
      </c>
      <c r="J61" s="106">
        <v>6.13E-4</v>
      </c>
      <c r="K61" s="106">
        <v>-715.76</v>
      </c>
      <c r="L61" s="109">
        <v>6.99E-4</v>
      </c>
      <c r="M61" s="107">
        <v>158.529</v>
      </c>
      <c r="N61" s="109">
        <v>0.001228</v>
      </c>
      <c r="O61" s="107">
        <v>81.4523</v>
      </c>
      <c r="P61" s="109">
        <v>6.87E-6</v>
      </c>
      <c r="Q61" s="107">
        <v>907.184</v>
      </c>
      <c r="R61" s="109">
        <v>2.42E-5</v>
      </c>
      <c r="S61" s="107">
        <v>-1660.0</v>
      </c>
      <c r="T61" s="106">
        <v>0.001275</v>
      </c>
      <c r="U61" s="88">
        <v>-31.0894</v>
      </c>
      <c r="V61" s="88">
        <v>1.47201</v>
      </c>
      <c r="W61" s="109">
        <v>2.43E10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-31.8528</v>
      </c>
      <c r="D62" s="106">
        <v>0.910155</v>
      </c>
      <c r="E62" s="84">
        <v>-28.8798</v>
      </c>
      <c r="F62" s="106">
        <v>0.085215</v>
      </c>
      <c r="G62" s="108">
        <v>-827.365</v>
      </c>
      <c r="H62" s="106">
        <v>7.2E-4</v>
      </c>
      <c r="I62" s="106">
        <v>-861.291</v>
      </c>
      <c r="J62" s="106">
        <v>7.19E-4</v>
      </c>
      <c r="K62" s="106">
        <v>-619.242</v>
      </c>
      <c r="L62" s="109">
        <v>0.001009</v>
      </c>
      <c r="M62" s="107">
        <v>231.557</v>
      </c>
      <c r="N62" s="109">
        <v>0.001181</v>
      </c>
      <c r="O62" s="107">
        <v>69.7006</v>
      </c>
      <c r="P62" s="109">
        <v>5.8E-6</v>
      </c>
      <c r="Q62" s="107">
        <v>654.21</v>
      </c>
      <c r="R62" s="109">
        <v>3.92E-5</v>
      </c>
      <c r="S62" s="107">
        <v>-1660.0</v>
      </c>
      <c r="T62" s="106">
        <v>9.56E-4</v>
      </c>
      <c r="U62" s="88">
        <v>-34.5789</v>
      </c>
      <c r="V62" s="88">
        <v>0.996909</v>
      </c>
      <c r="W62" s="109">
        <v>5.29E10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-34.7263</v>
      </c>
      <c r="D63" s="106">
        <v>0.900417</v>
      </c>
      <c r="E63" s="84">
        <v>-27.0547</v>
      </c>
      <c r="F63" s="106">
        <v>0.094674</v>
      </c>
      <c r="G63" s="108">
        <v>-508.426</v>
      </c>
      <c r="H63" s="106">
        <v>7.11E-4</v>
      </c>
      <c r="I63" s="106">
        <v>-561.585</v>
      </c>
      <c r="J63" s="106">
        <v>9.54E-4</v>
      </c>
      <c r="K63" s="106">
        <v>-446.768</v>
      </c>
      <c r="L63" s="109">
        <v>0.001242</v>
      </c>
      <c r="M63" s="107">
        <v>220.981</v>
      </c>
      <c r="N63" s="109">
        <v>0.001502</v>
      </c>
      <c r="O63" s="107">
        <v>49.9388</v>
      </c>
      <c r="P63" s="109">
        <v>9.31E-6</v>
      </c>
      <c r="Q63" s="107">
        <v>499.13</v>
      </c>
      <c r="R63" s="109">
        <v>4.42E-5</v>
      </c>
      <c r="S63" s="107">
        <v>-1660.0</v>
      </c>
      <c r="T63" s="106">
        <v>4.46E-4</v>
      </c>
      <c r="U63" s="88">
        <v>-35.6684</v>
      </c>
      <c r="V63" s="88">
        <v>0.945206</v>
      </c>
      <c r="W63" s="109">
        <v>5.88E10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-23.3214</v>
      </c>
      <c r="D64" s="106">
        <v>0.643127</v>
      </c>
      <c r="E64" s="84">
        <v>-19.1561</v>
      </c>
      <c r="F64" s="106">
        <v>0.320017</v>
      </c>
      <c r="G64" s="108">
        <v>-323.987</v>
      </c>
      <c r="H64" s="106">
        <v>0.005067</v>
      </c>
      <c r="I64" s="106">
        <v>-979.266</v>
      </c>
      <c r="J64" s="106">
        <v>0.001599</v>
      </c>
      <c r="K64" s="106">
        <v>-446.447</v>
      </c>
      <c r="L64" s="109">
        <v>0.001681</v>
      </c>
      <c r="M64" s="107">
        <v>29.9885</v>
      </c>
      <c r="N64" s="109">
        <v>0.025348</v>
      </c>
      <c r="O64" s="107">
        <v>95.7656</v>
      </c>
      <c r="P64" s="109">
        <v>4.94E-6</v>
      </c>
      <c r="Q64" s="107">
        <v>733.979</v>
      </c>
      <c r="R64" s="109">
        <v>9.65E-5</v>
      </c>
      <c r="S64" s="107">
        <v>-1660.0</v>
      </c>
      <c r="T64" s="106">
        <v>0.003059</v>
      </c>
      <c r="U64" s="88">
        <v>-29.3337</v>
      </c>
      <c r="V64" s="88">
        <v>4.18169</v>
      </c>
      <c r="W64" s="109">
        <v>3.01E9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-22.5566</v>
      </c>
      <c r="D65" s="106">
        <v>0.751433</v>
      </c>
      <c r="E65" s="84">
        <v>-19.0367</v>
      </c>
      <c r="F65" s="106">
        <v>0.23628</v>
      </c>
      <c r="G65" s="108">
        <v>-972.36</v>
      </c>
      <c r="H65" s="106">
        <v>0.001225</v>
      </c>
      <c r="I65" s="106">
        <v>-909.975</v>
      </c>
      <c r="J65" s="106">
        <v>0.001361</v>
      </c>
      <c r="K65" s="106">
        <v>-412.515</v>
      </c>
      <c r="L65" s="109">
        <v>0.001746</v>
      </c>
      <c r="M65" s="107">
        <v>118.244</v>
      </c>
      <c r="N65" s="109">
        <v>0.005074</v>
      </c>
      <c r="O65" s="107">
        <v>83.7267</v>
      </c>
      <c r="P65" s="109">
        <v>8.82E-6</v>
      </c>
      <c r="Q65" s="107">
        <v>657.284</v>
      </c>
      <c r="R65" s="109">
        <v>7.41E-5</v>
      </c>
      <c r="S65" s="107">
        <v>-1660.0</v>
      </c>
      <c r="T65" s="106">
        <v>0.002798</v>
      </c>
      <c r="U65" s="88">
        <v>-28.5929</v>
      </c>
      <c r="V65" s="88">
        <v>1.96826</v>
      </c>
      <c r="W65" s="109">
        <v>1.36E10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-24.4843</v>
      </c>
      <c r="D66" s="106">
        <v>0.698542</v>
      </c>
      <c r="E66" s="84">
        <v>-17.8659</v>
      </c>
      <c r="F66" s="106">
        <v>0.29006</v>
      </c>
      <c r="G66" s="108">
        <v>-590.312</v>
      </c>
      <c r="H66" s="106">
        <v>0.001426</v>
      </c>
      <c r="I66" s="106">
        <v>-533.44</v>
      </c>
      <c r="J66" s="106">
        <v>0.001599</v>
      </c>
      <c r="K66" s="106">
        <v>-316.577</v>
      </c>
      <c r="L66" s="109">
        <v>0.002342</v>
      </c>
      <c r="M66" s="107">
        <v>160.404</v>
      </c>
      <c r="N66" s="109">
        <v>0.004443</v>
      </c>
      <c r="O66" s="107">
        <v>98.7559</v>
      </c>
      <c r="P66" s="109">
        <v>2.82E-6</v>
      </c>
      <c r="Q66" s="107">
        <v>473.745</v>
      </c>
      <c r="R66" s="109">
        <v>9.38E-5</v>
      </c>
      <c r="S66" s="107">
        <v>-1660.0</v>
      </c>
      <c r="T66" s="106">
        <v>0.001492</v>
      </c>
      <c r="U66" s="88">
        <v>-26.4404</v>
      </c>
      <c r="V66" s="88">
        <v>1.93088</v>
      </c>
      <c r="W66" s="109">
        <v>1.41E10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1.02E-11</v>
      </c>
      <c r="E70" s="109">
        <v>-2.19E-12</v>
      </c>
      <c r="F70" s="109">
        <v>5.4E-11</v>
      </c>
      <c r="G70" s="109">
        <v>4.63E-11</v>
      </c>
      <c r="H70" s="109">
        <v>-2.84E-10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-2.19E-12</v>
      </c>
      <c r="E71" s="109">
        <v>5.18E-11</v>
      </c>
      <c r="F71" s="109">
        <v>-2.29E-9</v>
      </c>
      <c r="G71" s="109">
        <v>5.14E-10</v>
      </c>
      <c r="H71" s="109">
        <v>-1.44E-9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5.4E-11</v>
      </c>
      <c r="E72" s="109">
        <v>-2.29E-9</v>
      </c>
      <c r="F72" s="109">
        <v>1.28E-7</v>
      </c>
      <c r="G72" s="109">
        <v>-5.58E-8</v>
      </c>
      <c r="H72" s="109">
        <v>9.3E-8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4.63E-11</v>
      </c>
      <c r="E73" s="109">
        <v>5.14E-10</v>
      </c>
      <c r="F73" s="109">
        <v>-5.58E-8</v>
      </c>
      <c r="G73" s="109">
        <v>5.26E-8</v>
      </c>
      <c r="H73" s="109">
        <v>-6.73E-8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-2.84E-10</v>
      </c>
      <c r="E74" s="109">
        <v>-1.44E-9</v>
      </c>
      <c r="F74" s="109">
        <v>9.3E-8</v>
      </c>
      <c r="G74" s="109">
        <v>-6.73E-8</v>
      </c>
      <c r="H74" s="109">
        <v>2.21E-7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0.2430399228</v>
      </c>
      <c r="D6" s="77">
        <f t="shared" ref="D6:D23" si="3">(E49*F49)/L6</f>
        <v>0.394227894</v>
      </c>
      <c r="E6" s="77">
        <f t="shared" ref="E6:E23" si="4">(G49*H49)/$L6</f>
        <v>0.1179725278</v>
      </c>
      <c r="F6" s="77">
        <f t="shared" ref="F6:F23" si="5">(J49*I49)/$L6</f>
        <v>0.1826413365</v>
      </c>
      <c r="G6" s="77">
        <f t="shared" ref="G6:G23" si="6">(K49*L49)/$L6</f>
        <v>0.0196059848</v>
      </c>
      <c r="H6" s="77">
        <f t="shared" ref="H6:H23" si="7">(M49*N49)/L6</f>
        <v>-0.06090765152</v>
      </c>
      <c r="I6" s="77">
        <f t="shared" ref="I6:I23" si="8">(O49*P49)/L6</f>
        <v>-0.00001634927263</v>
      </c>
      <c r="J6" s="77">
        <f t="shared" ref="J6:J23" si="9">(Q49*R49)/L6</f>
        <v>-0.004987657677</v>
      </c>
      <c r="K6" s="77">
        <f t="shared" ref="K6:K23" si="10">(S49*T49)/L6</f>
        <v>0.1084491126</v>
      </c>
      <c r="L6" s="23">
        <f t="shared" ref="L6:M6" si="1">U49</f>
        <v>-19.8222</v>
      </c>
      <c r="M6" s="23">
        <f t="shared" si="1"/>
        <v>12.3124</v>
      </c>
      <c r="N6" s="78">
        <f t="shared" ref="N6:N23" si="12">M6/abs(L6)</f>
        <v>0.621141952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0.2450661875</v>
      </c>
      <c r="D7" s="77">
        <f t="shared" si="3"/>
        <v>0.4921274755</v>
      </c>
      <c r="E7" s="77">
        <f t="shared" si="4"/>
        <v>0.09815583477</v>
      </c>
      <c r="F7" s="77">
        <f t="shared" si="5"/>
        <v>0.1040945229</v>
      </c>
      <c r="G7" s="77">
        <f t="shared" si="6"/>
        <v>0.0201248531</v>
      </c>
      <c r="H7" s="77">
        <f t="shared" si="7"/>
        <v>-0.04867836951</v>
      </c>
      <c r="I7" s="77">
        <f t="shared" si="8"/>
        <v>-0.00009975217712</v>
      </c>
      <c r="J7" s="77">
        <f t="shared" si="9"/>
        <v>-0.006225891233</v>
      </c>
      <c r="K7" s="77">
        <f t="shared" si="10"/>
        <v>0.09549461077</v>
      </c>
      <c r="L7" s="23">
        <f t="shared" ref="L7:M7" si="11">U50</f>
        <v>-20.7729</v>
      </c>
      <c r="M7" s="23">
        <f t="shared" si="11"/>
        <v>8.79619</v>
      </c>
      <c r="N7" s="78">
        <f t="shared" si="12"/>
        <v>0.4234454506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0.2220752615</v>
      </c>
      <c r="D8" s="77">
        <f t="shared" si="3"/>
        <v>0.4293819318</v>
      </c>
      <c r="E8" s="77">
        <f t="shared" si="4"/>
        <v>0.1736342139</v>
      </c>
      <c r="F8" s="77">
        <f t="shared" si="5"/>
        <v>0.1489367711</v>
      </c>
      <c r="G8" s="77">
        <f t="shared" si="6"/>
        <v>0.01768358401</v>
      </c>
      <c r="H8" s="77">
        <f t="shared" si="7"/>
        <v>-0.06173082042</v>
      </c>
      <c r="I8" s="77">
        <f t="shared" si="8"/>
        <v>0</v>
      </c>
      <c r="J8" s="77">
        <f t="shared" si="9"/>
        <v>-0.00524392678</v>
      </c>
      <c r="K8" s="77">
        <f t="shared" si="10"/>
        <v>0.07524805173</v>
      </c>
      <c r="L8" s="23">
        <f t="shared" ref="L8:M8" si="13">U51</f>
        <v>-22.5457</v>
      </c>
      <c r="M8" s="23">
        <f t="shared" si="13"/>
        <v>12.1414</v>
      </c>
      <c r="N8" s="78">
        <f t="shared" si="12"/>
        <v>0.5385239757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0.01604777673</v>
      </c>
      <c r="D9" s="77">
        <f t="shared" si="3"/>
        <v>0.4502552277</v>
      </c>
      <c r="E9" s="77">
        <f t="shared" si="4"/>
        <v>0.3449902875</v>
      </c>
      <c r="F9" s="77">
        <f t="shared" si="5"/>
        <v>0.1969025947</v>
      </c>
      <c r="G9" s="77">
        <f t="shared" si="6"/>
        <v>0.001539277709</v>
      </c>
      <c r="H9" s="77">
        <f t="shared" si="7"/>
        <v>-0.008687745479</v>
      </c>
      <c r="I9" s="77">
        <f t="shared" si="8"/>
        <v>-0.0001803840448</v>
      </c>
      <c r="J9" s="77">
        <f t="shared" si="9"/>
        <v>-0.009332403832</v>
      </c>
      <c r="K9" s="77">
        <f t="shared" si="10"/>
        <v>0.008467674345</v>
      </c>
      <c r="L9" s="23">
        <f t="shared" ref="L9:M9" si="14">U52</f>
        <v>-207.606</v>
      </c>
      <c r="M9" s="23">
        <f t="shared" si="14"/>
        <v>7.27218</v>
      </c>
      <c r="N9" s="78">
        <f t="shared" si="12"/>
        <v>0.03502875639</v>
      </c>
      <c r="O9" s="82" t="s">
        <v>13</v>
      </c>
      <c r="P9" s="84">
        <v>-34.7555</v>
      </c>
      <c r="Q9" s="84">
        <v>0.745572</v>
      </c>
      <c r="R9" s="85">
        <f t="shared" ref="R9:R13" si="16">Q9/abs(P9)</f>
        <v>0.02145191409</v>
      </c>
      <c r="S9" s="86">
        <f>R9/sqrt(sum(Y39:Y41))</f>
        <v>0.02398651421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0.006241672096</v>
      </c>
      <c r="D10" s="77">
        <f t="shared" si="3"/>
        <v>0.5556364265</v>
      </c>
      <c r="E10" s="77">
        <f t="shared" si="4"/>
        <v>0.3018967618</v>
      </c>
      <c r="F10" s="77">
        <f t="shared" si="5"/>
        <v>0.1608242033</v>
      </c>
      <c r="G10" s="77">
        <f t="shared" si="6"/>
        <v>0.0005715782021</v>
      </c>
      <c r="H10" s="77">
        <f t="shared" si="7"/>
        <v>-0.01754663898</v>
      </c>
      <c r="I10" s="77">
        <f t="shared" si="8"/>
        <v>-0.0002361959714</v>
      </c>
      <c r="J10" s="77">
        <f t="shared" si="9"/>
        <v>-0.01049226695</v>
      </c>
      <c r="K10" s="77">
        <f t="shared" si="10"/>
        <v>0.003107566738</v>
      </c>
      <c r="L10" s="23">
        <f t="shared" ref="L10:M10" si="15">U53</f>
        <v>-267.09</v>
      </c>
      <c r="M10" s="23">
        <f t="shared" si="15"/>
        <v>3.44943</v>
      </c>
      <c r="N10" s="78">
        <f t="shared" si="12"/>
        <v>0.01291486016</v>
      </c>
      <c r="O10" s="82" t="s">
        <v>103</v>
      </c>
      <c r="P10" s="84">
        <v>-27.2568</v>
      </c>
      <c r="Q10" s="84">
        <v>1.6757</v>
      </c>
      <c r="R10" s="85">
        <f t="shared" si="16"/>
        <v>0.06147823662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0.003224406131</v>
      </c>
      <c r="D11" s="77">
        <f t="shared" si="3"/>
        <v>0.7329166197</v>
      </c>
      <c r="E11" s="77">
        <f t="shared" si="4"/>
        <v>0.2343405243</v>
      </c>
      <c r="F11" s="77">
        <f t="shared" si="5"/>
        <v>0.1048233381</v>
      </c>
      <c r="G11" s="77">
        <f t="shared" si="6"/>
        <v>0.000302602373</v>
      </c>
      <c r="H11" s="77">
        <f t="shared" si="7"/>
        <v>-0.06642299717</v>
      </c>
      <c r="I11" s="77">
        <f t="shared" si="8"/>
        <v>-0.0002352350932</v>
      </c>
      <c r="J11" s="77">
        <f t="shared" si="9"/>
        <v>-0.01044138077</v>
      </c>
      <c r="K11" s="77">
        <f t="shared" si="10"/>
        <v>0.001503636673</v>
      </c>
      <c r="L11" s="23">
        <f t="shared" ref="L11:M11" si="18">U54</f>
        <v>-111.503</v>
      </c>
      <c r="M11" s="23">
        <f t="shared" si="18"/>
        <v>2.15028</v>
      </c>
      <c r="N11" s="78">
        <f t="shared" si="12"/>
        <v>0.01928450356</v>
      </c>
      <c r="O11" s="82" t="s">
        <v>104</v>
      </c>
      <c r="P11" s="84">
        <v>-613.012</v>
      </c>
      <c r="Q11" s="84">
        <v>100.151</v>
      </c>
      <c r="R11" s="85">
        <f t="shared" si="16"/>
        <v>0.1633752683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0.01718365567</v>
      </c>
      <c r="D12" s="77">
        <f t="shared" si="3"/>
        <v>0.3400781043</v>
      </c>
      <c r="E12" s="77">
        <f t="shared" si="4"/>
        <v>0.2358642828</v>
      </c>
      <c r="F12" s="77">
        <f t="shared" si="5"/>
        <v>0.358346592</v>
      </c>
      <c r="G12" s="77">
        <f t="shared" si="6"/>
        <v>0.04603411585</v>
      </c>
      <c r="H12" s="77">
        <f t="shared" si="7"/>
        <v>-0.01001314921</v>
      </c>
      <c r="I12" s="77">
        <f t="shared" si="8"/>
        <v>-0.000106350882</v>
      </c>
      <c r="J12" s="77">
        <f t="shared" si="9"/>
        <v>-0.008341061959</v>
      </c>
      <c r="K12" s="77">
        <f t="shared" si="10"/>
        <v>0.02096188877</v>
      </c>
      <c r="L12" s="23">
        <f t="shared" ref="L12:M12" si="19">U55</f>
        <v>-210.253</v>
      </c>
      <c r="M12" s="23">
        <f t="shared" si="19"/>
        <v>7.04217</v>
      </c>
      <c r="N12" s="78">
        <f t="shared" si="12"/>
        <v>0.03349379081</v>
      </c>
      <c r="O12" s="82" t="s">
        <v>105</v>
      </c>
      <c r="P12" s="84">
        <v>-542.326</v>
      </c>
      <c r="Q12" s="84">
        <v>53.494</v>
      </c>
      <c r="R12" s="85">
        <f t="shared" si="16"/>
        <v>0.09863808853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0.006388016237</v>
      </c>
      <c r="D13" s="77">
        <f t="shared" si="3"/>
        <v>0.445193749</v>
      </c>
      <c r="E13" s="77">
        <f t="shared" si="4"/>
        <v>0.2488334262</v>
      </c>
      <c r="F13" s="77">
        <f t="shared" si="5"/>
        <v>0.3117355969</v>
      </c>
      <c r="G13" s="77">
        <f t="shared" si="6"/>
        <v>0.01884788101</v>
      </c>
      <c r="H13" s="77">
        <f t="shared" si="7"/>
        <v>-0.02822668455</v>
      </c>
      <c r="I13" s="77">
        <f t="shared" si="8"/>
        <v>-0.0001369017859</v>
      </c>
      <c r="J13" s="77">
        <f t="shared" si="9"/>
        <v>-0.009525347737</v>
      </c>
      <c r="K13" s="77">
        <f t="shared" si="10"/>
        <v>0.006872871062</v>
      </c>
      <c r="L13" s="23">
        <f t="shared" ref="L13:M13" si="20">U56</f>
        <v>-193.465</v>
      </c>
      <c r="M13" s="23">
        <f t="shared" si="20"/>
        <v>2.76125</v>
      </c>
      <c r="N13" s="78">
        <f t="shared" si="12"/>
        <v>0.01427260745</v>
      </c>
      <c r="O13" s="82" t="s">
        <v>106</v>
      </c>
      <c r="P13" s="84">
        <v>-445.805</v>
      </c>
      <c r="Q13" s="84">
        <v>112.411</v>
      </c>
      <c r="R13" s="85">
        <f t="shared" si="16"/>
        <v>0.2521528471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0.003863135749</v>
      </c>
      <c r="D14" s="77">
        <f t="shared" si="3"/>
        <v>0.50188306</v>
      </c>
      <c r="E14" s="77">
        <f t="shared" si="4"/>
        <v>0.267177872</v>
      </c>
      <c r="F14" s="77">
        <f t="shared" si="5"/>
        <v>0.2730927028</v>
      </c>
      <c r="G14" s="77">
        <f t="shared" si="6"/>
        <v>0.01154875804</v>
      </c>
      <c r="H14" s="77">
        <f t="shared" si="7"/>
        <v>-0.05147378263</v>
      </c>
      <c r="I14" s="77">
        <f t="shared" si="8"/>
        <v>-0.0001480467766</v>
      </c>
      <c r="J14" s="77">
        <f t="shared" si="9"/>
        <v>-0.009889666295</v>
      </c>
      <c r="K14" s="77">
        <f t="shared" si="10"/>
        <v>0.003961402781</v>
      </c>
      <c r="L14" s="23">
        <f t="shared" ref="L14:M14" si="21">U57</f>
        <v>-115.656</v>
      </c>
      <c r="M14" s="23">
        <f t="shared" si="21"/>
        <v>2.18782</v>
      </c>
      <c r="N14" s="78">
        <f t="shared" si="12"/>
        <v>0.01891661479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0.05839397235</v>
      </c>
      <c r="D15" s="77">
        <f t="shared" si="3"/>
        <v>0.3616653076</v>
      </c>
      <c r="E15" s="77">
        <f t="shared" si="4"/>
        <v>0.1117582242</v>
      </c>
      <c r="F15" s="77">
        <f t="shared" si="5"/>
        <v>0.1733608052</v>
      </c>
      <c r="G15" s="77">
        <f t="shared" si="6"/>
        <v>0.1624535226</v>
      </c>
      <c r="H15" s="77">
        <f t="shared" si="7"/>
        <v>-0.02332610146</v>
      </c>
      <c r="I15" s="77">
        <f t="shared" si="8"/>
        <v>-0.00006207109004</v>
      </c>
      <c r="J15" s="77">
        <f t="shared" si="9"/>
        <v>-0.004645910562</v>
      </c>
      <c r="K15" s="77">
        <f t="shared" si="10"/>
        <v>0.160407625</v>
      </c>
      <c r="L15" s="23">
        <f t="shared" ref="L15:M15" si="22">U58</f>
        <v>-83.41</v>
      </c>
      <c r="M15" s="23">
        <f t="shared" si="22"/>
        <v>4.97905</v>
      </c>
      <c r="N15" s="78">
        <f t="shared" si="12"/>
        <v>0.05969368181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0.04060239547</v>
      </c>
      <c r="D16" s="77">
        <f t="shared" si="3"/>
        <v>0.4261424957</v>
      </c>
      <c r="E16" s="77">
        <f t="shared" si="4"/>
        <v>0.1316478157</v>
      </c>
      <c r="F16" s="77">
        <f t="shared" si="5"/>
        <v>0.2231373478</v>
      </c>
      <c r="G16" s="77">
        <f t="shared" si="6"/>
        <v>0.1372115471</v>
      </c>
      <c r="H16" s="77">
        <f t="shared" si="7"/>
        <v>-0.03418606516</v>
      </c>
      <c r="I16" s="77">
        <f t="shared" si="8"/>
        <v>-0.00007444455094</v>
      </c>
      <c r="J16" s="77">
        <f t="shared" si="9"/>
        <v>-0.005637965302</v>
      </c>
      <c r="K16" s="77">
        <f t="shared" si="10"/>
        <v>0.08115028651</v>
      </c>
      <c r="L16" s="23">
        <f t="shared" ref="L16:M16" si="23">U59</f>
        <v>-95.7744</v>
      </c>
      <c r="M16" s="23">
        <f t="shared" si="23"/>
        <v>2.93885</v>
      </c>
      <c r="N16" s="78">
        <f t="shared" si="12"/>
        <v>0.03068513089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0.2179760444</v>
      </c>
      <c r="D17" s="77">
        <f t="shared" si="3"/>
        <v>0.432291407</v>
      </c>
      <c r="E17" s="77">
        <f t="shared" si="4"/>
        <v>0.09876788695</v>
      </c>
      <c r="F17" s="77">
        <f t="shared" si="5"/>
        <v>0.1895608835</v>
      </c>
      <c r="G17" s="77">
        <f t="shared" si="6"/>
        <v>0.07658441905</v>
      </c>
      <c r="H17" s="77">
        <f t="shared" si="7"/>
        <v>-0.04414930148</v>
      </c>
      <c r="I17" s="77">
        <f t="shared" si="8"/>
        <v>-0.0000562995597</v>
      </c>
      <c r="J17" s="77">
        <f t="shared" si="9"/>
        <v>-0.005108318876</v>
      </c>
      <c r="K17" s="77">
        <f t="shared" si="10"/>
        <v>0.03413746737</v>
      </c>
      <c r="L17" s="23">
        <f t="shared" ref="L17:M17" si="24">U60</f>
        <v>-56.8935</v>
      </c>
      <c r="M17" s="23">
        <f t="shared" si="24"/>
        <v>2.05721</v>
      </c>
      <c r="N17" s="78">
        <f t="shared" si="12"/>
        <v>0.03615896368</v>
      </c>
      <c r="O17" s="23"/>
      <c r="P17" s="23"/>
      <c r="Q17" s="93"/>
      <c r="R17" s="95" t="s">
        <v>108</v>
      </c>
      <c r="S17" s="96">
        <f>$R$9/sqrt(sum(Y27:Y29))</f>
        <v>0.4240894342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0.8106697884</v>
      </c>
      <c r="D18" s="77">
        <f t="shared" si="3"/>
        <v>0.06653808824</v>
      </c>
      <c r="E18" s="77">
        <f t="shared" si="4"/>
        <v>0.02248961543</v>
      </c>
      <c r="F18" s="77">
        <f t="shared" si="5"/>
        <v>0.02011458703</v>
      </c>
      <c r="G18" s="77">
        <f t="shared" si="6"/>
        <v>0.01575781123</v>
      </c>
      <c r="H18" s="77">
        <f t="shared" si="7"/>
        <v>-0.006679985217</v>
      </c>
      <c r="I18" s="77">
        <f t="shared" si="8"/>
        <v>-0.00001721098061</v>
      </c>
      <c r="J18" s="77">
        <f t="shared" si="9"/>
        <v>-0.0006518210354</v>
      </c>
      <c r="K18" s="77">
        <f t="shared" si="10"/>
        <v>0.07175800161</v>
      </c>
      <c r="L18" s="23">
        <f t="shared" ref="L18:M18" si="25">U61</f>
        <v>-31.2531</v>
      </c>
      <c r="M18" s="23">
        <f t="shared" si="25"/>
        <v>1.49692</v>
      </c>
      <c r="N18" s="78">
        <f t="shared" si="12"/>
        <v>0.04789668865</v>
      </c>
      <c r="O18" s="78">
        <f t="shared" ref="O18:O23" si="27">M18/abs(C61)/D61</f>
        <v>0.05908285881</v>
      </c>
      <c r="P18" s="23"/>
      <c r="Q18" s="93"/>
      <c r="R18" s="95" t="s">
        <v>109</v>
      </c>
      <c r="S18" s="96">
        <f>$R$9/sqrt(sum(Y30:Y32))</f>
        <v>0.300052843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0.8305639501</v>
      </c>
      <c r="D19" s="77">
        <f t="shared" si="3"/>
        <v>0.07268509133</v>
      </c>
      <c r="E19" s="77">
        <f t="shared" si="4"/>
        <v>0.01925840714</v>
      </c>
      <c r="F19" s="77">
        <f t="shared" si="5"/>
        <v>0.01999800659</v>
      </c>
      <c r="G19" s="77">
        <f t="shared" si="6"/>
        <v>0.01815615205</v>
      </c>
      <c r="H19" s="77">
        <f t="shared" si="7"/>
        <v>-0.00816947208</v>
      </c>
      <c r="I19" s="77">
        <f t="shared" si="8"/>
        <v>-0.00001445880597</v>
      </c>
      <c r="J19" s="77">
        <f t="shared" si="9"/>
        <v>-0.0006194101048</v>
      </c>
      <c r="K19" s="77">
        <f t="shared" si="10"/>
        <v>0.04813355508</v>
      </c>
      <c r="L19" s="23">
        <f t="shared" ref="L19:M19" si="26">U62</f>
        <v>-34.6943</v>
      </c>
      <c r="M19" s="23">
        <f t="shared" si="26"/>
        <v>1.01267</v>
      </c>
      <c r="N19" s="78">
        <f t="shared" si="12"/>
        <v>0.02918836812</v>
      </c>
      <c r="O19" s="78">
        <f t="shared" si="27"/>
        <v>0.0351428305</v>
      </c>
      <c r="P19" s="97">
        <f>1/sqrt(1/O18^2+1/O19^2+1/O20^2)</f>
        <v>0.02155479186</v>
      </c>
      <c r="Q19" s="93"/>
      <c r="R19" s="95" t="s">
        <v>110</v>
      </c>
      <c r="S19" s="96">
        <f>$R$9/sqrt(sum(Y33:Y35))</f>
        <v>0.2735442055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0.869664886</v>
      </c>
      <c r="D20" s="77">
        <f t="shared" si="3"/>
        <v>0.07392959631</v>
      </c>
      <c r="E20" s="77">
        <f t="shared" si="4"/>
        <v>0.01498430873</v>
      </c>
      <c r="F20" s="77">
        <f t="shared" si="5"/>
        <v>0.01432969366</v>
      </c>
      <c r="G20" s="77">
        <f t="shared" si="6"/>
        <v>0.01558154846</v>
      </c>
      <c r="H20" s="77">
        <f t="shared" si="7"/>
        <v>-0.009143051315</v>
      </c>
      <c r="I20" s="77">
        <f t="shared" si="8"/>
        <v>-0.000006113495205</v>
      </c>
      <c r="J20" s="77">
        <f t="shared" si="9"/>
        <v>-0.0005836292801</v>
      </c>
      <c r="K20" s="77">
        <f t="shared" si="10"/>
        <v>0.02123679216</v>
      </c>
      <c r="L20" s="23">
        <f t="shared" ref="L20:M20" si="28">U63</f>
        <v>-35.8783</v>
      </c>
      <c r="M20" s="23">
        <f t="shared" si="28"/>
        <v>0.960099</v>
      </c>
      <c r="N20" s="78">
        <f t="shared" si="12"/>
        <v>0.02675987993</v>
      </c>
      <c r="O20" s="78">
        <f t="shared" si="27"/>
        <v>0.03077033505</v>
      </c>
      <c r="P20" s="23"/>
      <c r="Q20" s="93"/>
      <c r="R20" s="95" t="s">
        <v>111</v>
      </c>
      <c r="S20" s="96">
        <f>$R$9/sqrt(sum(Y36:Y38))</f>
        <v>0.1011521263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0.5162458649</v>
      </c>
      <c r="D21" s="77">
        <f t="shared" si="3"/>
        <v>0.1912507744</v>
      </c>
      <c r="E21" s="77">
        <f t="shared" si="4"/>
        <v>0.05853380907</v>
      </c>
      <c r="F21" s="77">
        <f t="shared" si="5"/>
        <v>0.05232870992</v>
      </c>
      <c r="G21" s="77">
        <f t="shared" si="6"/>
        <v>0.02532256361</v>
      </c>
      <c r="H21" s="77">
        <f t="shared" si="7"/>
        <v>-0.02133898592</v>
      </c>
      <c r="I21" s="77">
        <f t="shared" si="8"/>
        <v>-0.00001674497295</v>
      </c>
      <c r="J21" s="77">
        <f t="shared" si="9"/>
        <v>-0.003031440552</v>
      </c>
      <c r="K21" s="77">
        <f t="shared" si="10"/>
        <v>0.1806935283</v>
      </c>
      <c r="L21" s="23">
        <f t="shared" ref="L21:M21" si="29">U64</f>
        <v>-29.9858</v>
      </c>
      <c r="M21" s="23">
        <f t="shared" si="29"/>
        <v>4.36858</v>
      </c>
      <c r="N21" s="78">
        <f t="shared" si="12"/>
        <v>0.1456882925</v>
      </c>
      <c r="O21" s="78">
        <f t="shared" si="27"/>
        <v>0.2822071853</v>
      </c>
      <c r="P21" s="23"/>
      <c r="Q21" s="93"/>
      <c r="R21" s="95" t="s">
        <v>112</v>
      </c>
      <c r="S21" s="96">
        <f>$R$9/sqrt(sum(Y39:Y41))</f>
        <v>0.02398651421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0.5899187097</v>
      </c>
      <c r="D22" s="77">
        <f t="shared" si="3"/>
        <v>0.1638350066</v>
      </c>
      <c r="E22" s="77">
        <f t="shared" si="4"/>
        <v>0.04264183449</v>
      </c>
      <c r="F22" s="77">
        <f t="shared" si="5"/>
        <v>0.0403500888</v>
      </c>
      <c r="G22" s="77">
        <f t="shared" si="6"/>
        <v>0.02589785616</v>
      </c>
      <c r="H22" s="77">
        <f t="shared" si="7"/>
        <v>-0.02211237096</v>
      </c>
      <c r="I22" s="77">
        <f t="shared" si="8"/>
        <v>-0.00001529252486</v>
      </c>
      <c r="J22" s="77">
        <f t="shared" si="9"/>
        <v>-0.001669581959</v>
      </c>
      <c r="K22" s="77">
        <f t="shared" si="10"/>
        <v>0.1611485136</v>
      </c>
      <c r="L22" s="23">
        <f t="shared" ref="L22:M22" si="30">U65</f>
        <v>-28.2661</v>
      </c>
      <c r="M22" s="23">
        <f t="shared" si="30"/>
        <v>1.99585</v>
      </c>
      <c r="N22" s="78">
        <f t="shared" si="12"/>
        <v>0.07060931646</v>
      </c>
      <c r="O22" s="78">
        <f t="shared" si="27"/>
        <v>0.1196932989</v>
      </c>
      <c r="P22" s="97">
        <f>1/sqrt(1/O21^2+1/O22^2+1/O23^2)</f>
        <v>0.07964741693</v>
      </c>
      <c r="Q22" s="93"/>
      <c r="R22" s="95" t="s">
        <v>113</v>
      </c>
      <c r="S22" s="96">
        <f>$R$9/sqrt(sum(Y42:Y44))</f>
        <v>0.05705345576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0.6502652233</v>
      </c>
      <c r="D23" s="77">
        <f t="shared" si="3"/>
        <v>0.1959120192</v>
      </c>
      <c r="E23" s="77">
        <f t="shared" si="4"/>
        <v>0.02305965663</v>
      </c>
      <c r="F23" s="77">
        <f t="shared" si="5"/>
        <v>0.03344272825</v>
      </c>
      <c r="G23" s="77">
        <f t="shared" si="6"/>
        <v>0.02893232364</v>
      </c>
      <c r="H23" s="77">
        <f t="shared" si="7"/>
        <v>-0.02595657029</v>
      </c>
      <c r="I23" s="77">
        <f t="shared" si="8"/>
        <v>-0.00003146781742</v>
      </c>
      <c r="J23" s="77">
        <f t="shared" si="9"/>
        <v>-0.001432720754</v>
      </c>
      <c r="K23" s="77">
        <f t="shared" si="10"/>
        <v>0.09580692808</v>
      </c>
      <c r="L23" s="23">
        <f t="shared" ref="L23:M23" si="31">U66</f>
        <v>-26.3363</v>
      </c>
      <c r="M23" s="23">
        <f t="shared" si="31"/>
        <v>1.97382</v>
      </c>
      <c r="N23" s="78">
        <f t="shared" si="12"/>
        <v>0.07494674651</v>
      </c>
      <c r="O23" s="78">
        <f t="shared" si="27"/>
        <v>0.1152556585</v>
      </c>
      <c r="P23" s="23"/>
      <c r="Q23" s="93"/>
      <c r="R23" s="5" t="s">
        <v>114</v>
      </c>
      <c r="S23" s="86">
        <f>1/sqrt(1/S17^2+1/S18^2+1/S19^2+1/S20^2+1/S21^2+1/S22^2)</f>
        <v>0.02145191409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0.24797</v>
      </c>
      <c r="D27" s="96">
        <f t="shared" ref="D27:D44" si="35">F49</f>
        <v>0.731438</v>
      </c>
      <c r="E27" s="96">
        <f t="shared" ref="E27:E44" si="36">H49</f>
        <v>0.002178</v>
      </c>
      <c r="F27" s="96">
        <f t="shared" ref="F27:F44" si="37">J49</f>
        <v>0.00247</v>
      </c>
      <c r="G27" s="96">
        <f t="shared" ref="G27:G44" si="38">L49</f>
        <v>0.000741</v>
      </c>
      <c r="H27" s="96">
        <f t="shared" ref="H27:H44" si="39">N49</f>
        <v>0.013775</v>
      </c>
      <c r="I27" s="96">
        <f t="shared" ref="I27:I44" si="40">P49</f>
        <v>0.000000441</v>
      </c>
      <c r="J27" s="96">
        <f t="shared" ref="J27:J44" si="41">R49</f>
        <v>0.000133</v>
      </c>
      <c r="K27" s="96">
        <f t="shared" ref="K27:K44" si="42">T49</f>
        <v>0.001295</v>
      </c>
      <c r="L27" s="99">
        <f t="shared" ref="L27:L44" si="43">W49</f>
        <v>347000000</v>
      </c>
      <c r="M27" s="65"/>
      <c r="O27" s="100">
        <f t="shared" ref="O27:W27" si="32">C27*$L27</f>
        <v>86045590</v>
      </c>
      <c r="P27" s="100">
        <f t="shared" si="32"/>
        <v>253808986</v>
      </c>
      <c r="Q27" s="100">
        <f t="shared" si="32"/>
        <v>755766</v>
      </c>
      <c r="R27" s="100">
        <f t="shared" si="32"/>
        <v>857090</v>
      </c>
      <c r="S27" s="100">
        <f t="shared" si="32"/>
        <v>257127</v>
      </c>
      <c r="T27" s="100">
        <f t="shared" si="32"/>
        <v>4779925</v>
      </c>
      <c r="U27" s="100">
        <f t="shared" si="32"/>
        <v>153.027</v>
      </c>
      <c r="V27" s="100">
        <f t="shared" si="32"/>
        <v>46151</v>
      </c>
      <c r="W27" s="100">
        <f t="shared" si="32"/>
        <v>449365</v>
      </c>
      <c r="X27" s="65"/>
      <c r="Y27" s="78">
        <f t="shared" ref="Y27:AG27" si="33">O27/O$45</f>
        <v>0.0005770138724</v>
      </c>
      <c r="Z27" s="78">
        <f t="shared" si="33"/>
        <v>0.003910724779</v>
      </c>
      <c r="AA27" s="78">
        <f t="shared" si="33"/>
        <v>0.000525255621</v>
      </c>
      <c r="AB27" s="78">
        <f t="shared" si="33"/>
        <v>0.0006301858899</v>
      </c>
      <c r="AC27" s="78">
        <f t="shared" si="33"/>
        <v>0.0006430622398</v>
      </c>
      <c r="AD27" s="78">
        <f t="shared" si="33"/>
        <v>0.003252958695</v>
      </c>
      <c r="AE27" s="78">
        <f t="shared" si="33"/>
        <v>0.00001225260403</v>
      </c>
      <c r="AF27" s="78">
        <f t="shared" si="33"/>
        <v>0.0007622510161</v>
      </c>
      <c r="AG27" s="78">
        <f t="shared" si="33"/>
        <v>0.001777821825</v>
      </c>
    </row>
    <row r="28">
      <c r="A28" s="76">
        <v>1.0</v>
      </c>
      <c r="B28" s="68" t="s">
        <v>96</v>
      </c>
      <c r="C28" s="96">
        <f t="shared" si="34"/>
        <v>0.295276</v>
      </c>
      <c r="D28" s="96">
        <f t="shared" si="35"/>
        <v>0.68677</v>
      </c>
      <c r="E28" s="96">
        <f t="shared" si="36"/>
        <v>0.000974</v>
      </c>
      <c r="F28" s="96">
        <f t="shared" si="37"/>
        <v>0.002485</v>
      </c>
      <c r="G28" s="96">
        <f t="shared" si="38"/>
        <v>0.000739</v>
      </c>
      <c r="H28" s="96">
        <f t="shared" si="39"/>
        <v>0.012347</v>
      </c>
      <c r="I28" s="96">
        <f t="shared" si="40"/>
        <v>0.000018</v>
      </c>
      <c r="J28" s="96">
        <f t="shared" si="41"/>
        <v>0.000196</v>
      </c>
      <c r="K28" s="96">
        <f t="shared" si="42"/>
        <v>0.001195</v>
      </c>
      <c r="L28" s="99">
        <f t="shared" si="43"/>
        <v>679000000</v>
      </c>
      <c r="M28" s="65"/>
      <c r="O28" s="100">
        <f t="shared" ref="O28:W28" si="44">C28*$L28</f>
        <v>200492404</v>
      </c>
      <c r="P28" s="100">
        <f t="shared" si="44"/>
        <v>466316830</v>
      </c>
      <c r="Q28" s="100">
        <f t="shared" si="44"/>
        <v>661346</v>
      </c>
      <c r="R28" s="100">
        <f t="shared" si="44"/>
        <v>1687315</v>
      </c>
      <c r="S28" s="100">
        <f t="shared" si="44"/>
        <v>501781</v>
      </c>
      <c r="T28" s="100">
        <f t="shared" si="44"/>
        <v>8383613</v>
      </c>
      <c r="U28" s="100">
        <f t="shared" si="44"/>
        <v>12222</v>
      </c>
      <c r="V28" s="100">
        <f t="shared" si="44"/>
        <v>133084</v>
      </c>
      <c r="W28" s="100">
        <f t="shared" si="44"/>
        <v>811405</v>
      </c>
      <c r="X28" s="65"/>
      <c r="Y28" s="78">
        <f t="shared" ref="Y28:AG28" si="45">O28/O$45</f>
        <v>0.00134448376</v>
      </c>
      <c r="Z28" s="78">
        <f t="shared" si="45"/>
        <v>0.007185075716</v>
      </c>
      <c r="AA28" s="78">
        <f t="shared" si="45"/>
        <v>0.0004596339395</v>
      </c>
      <c r="AB28" s="78">
        <f t="shared" si="45"/>
        <v>0.00124061896</v>
      </c>
      <c r="AC28" s="78">
        <f t="shared" si="45"/>
        <v>0.001254930108</v>
      </c>
      <c r="AD28" s="78">
        <f t="shared" si="45"/>
        <v>0.00570543404</v>
      </c>
      <c r="AE28" s="78">
        <f t="shared" si="45"/>
        <v>0.0009785941465</v>
      </c>
      <c r="AF28" s="78">
        <f t="shared" si="45"/>
        <v>0.002198076189</v>
      </c>
      <c r="AG28" s="78">
        <f t="shared" si="45"/>
        <v>0.003210159931</v>
      </c>
    </row>
    <row r="29">
      <c r="A29" s="76">
        <v>1.0</v>
      </c>
      <c r="B29" s="68" t="s">
        <v>98</v>
      </c>
      <c r="C29" s="96">
        <f t="shared" si="34"/>
        <v>0.26616</v>
      </c>
      <c r="D29" s="96">
        <f t="shared" si="35"/>
        <v>0.703745</v>
      </c>
      <c r="E29" s="96">
        <f t="shared" si="36"/>
        <v>0.014848</v>
      </c>
      <c r="F29" s="96">
        <f t="shared" si="37"/>
        <v>0.003311</v>
      </c>
      <c r="G29" s="96">
        <f t="shared" si="38"/>
        <v>0.000798</v>
      </c>
      <c r="H29" s="96">
        <f t="shared" si="39"/>
        <v>0.010006</v>
      </c>
      <c r="I29" s="96">
        <f t="shared" si="40"/>
        <v>0.00000000158</v>
      </c>
      <c r="J29" s="96">
        <f t="shared" si="41"/>
        <v>0.00011</v>
      </c>
      <c r="K29" s="96">
        <f t="shared" si="42"/>
        <v>0.001022</v>
      </c>
      <c r="L29" s="99">
        <f t="shared" si="43"/>
        <v>357000000</v>
      </c>
      <c r="M29" s="65"/>
      <c r="O29" s="100">
        <f t="shared" ref="O29:W29" si="46">C29*$L29</f>
        <v>95019120</v>
      </c>
      <c r="P29" s="100">
        <f t="shared" si="46"/>
        <v>251236965</v>
      </c>
      <c r="Q29" s="100">
        <f t="shared" si="46"/>
        <v>5300736</v>
      </c>
      <c r="R29" s="100">
        <f t="shared" si="46"/>
        <v>1182027</v>
      </c>
      <c r="S29" s="100">
        <f t="shared" si="46"/>
        <v>284886</v>
      </c>
      <c r="T29" s="100">
        <f t="shared" si="46"/>
        <v>3572142</v>
      </c>
      <c r="U29" s="100">
        <f t="shared" si="46"/>
        <v>0.56406</v>
      </c>
      <c r="V29" s="100">
        <f t="shared" si="46"/>
        <v>39270</v>
      </c>
      <c r="W29" s="100">
        <f t="shared" si="46"/>
        <v>364854</v>
      </c>
      <c r="X29" s="65"/>
      <c r="Y29" s="78">
        <f t="shared" ref="Y29:AG29" si="47">O29/O$45</f>
        <v>0.0006371895455</v>
      </c>
      <c r="Z29" s="78">
        <f t="shared" si="47"/>
        <v>0.003871094715</v>
      </c>
      <c r="AA29" s="78">
        <f t="shared" si="47"/>
        <v>0.003683999253</v>
      </c>
      <c r="AB29" s="78">
        <f t="shared" si="47"/>
        <v>0.0008690997875</v>
      </c>
      <c r="AC29" s="78">
        <f t="shared" si="47"/>
        <v>0.0007124861615</v>
      </c>
      <c r="AD29" s="78">
        <f t="shared" si="47"/>
        <v>0.002431006842</v>
      </c>
      <c r="AE29" s="78">
        <f t="shared" si="47"/>
        <v>0.00000004516329687</v>
      </c>
      <c r="AF29" s="78">
        <f t="shared" si="47"/>
        <v>0.0006486012741</v>
      </c>
      <c r="AG29" s="78">
        <f t="shared" si="47"/>
        <v>0.001443471129</v>
      </c>
    </row>
    <row r="30">
      <c r="A30" s="76">
        <v>2.0</v>
      </c>
      <c r="B30" s="68" t="s">
        <v>94</v>
      </c>
      <c r="C30" s="96">
        <f t="shared" si="34"/>
        <v>0.167518</v>
      </c>
      <c r="D30" s="96">
        <f t="shared" si="35"/>
        <v>0.7708</v>
      </c>
      <c r="E30" s="96">
        <f t="shared" si="36"/>
        <v>0.039926</v>
      </c>
      <c r="F30" s="96">
        <f t="shared" si="37"/>
        <v>0.016088</v>
      </c>
      <c r="G30" s="96">
        <f t="shared" si="38"/>
        <v>0.000828</v>
      </c>
      <c r="H30" s="96">
        <f t="shared" si="39"/>
        <v>0.002813</v>
      </c>
      <c r="I30" s="96">
        <f t="shared" si="40"/>
        <v>0.000185</v>
      </c>
      <c r="J30" s="96">
        <f t="shared" si="41"/>
        <v>0.000783</v>
      </c>
      <c r="K30" s="96">
        <f t="shared" si="42"/>
        <v>0.001059</v>
      </c>
      <c r="L30" s="99">
        <f t="shared" si="43"/>
        <v>994000000</v>
      </c>
      <c r="M30" s="65"/>
      <c r="O30" s="100">
        <f t="shared" ref="O30:W30" si="48">C30*$L30</f>
        <v>166512892</v>
      </c>
      <c r="P30" s="100">
        <f t="shared" si="48"/>
        <v>766175200</v>
      </c>
      <c r="Q30" s="100">
        <f t="shared" si="48"/>
        <v>39686444</v>
      </c>
      <c r="R30" s="100">
        <f t="shared" si="48"/>
        <v>15991472</v>
      </c>
      <c r="S30" s="100">
        <f t="shared" si="48"/>
        <v>823032</v>
      </c>
      <c r="T30" s="100">
        <f t="shared" si="48"/>
        <v>2796122</v>
      </c>
      <c r="U30" s="100">
        <f t="shared" si="48"/>
        <v>183890</v>
      </c>
      <c r="V30" s="100">
        <f t="shared" si="48"/>
        <v>778302</v>
      </c>
      <c r="W30" s="100">
        <f t="shared" si="48"/>
        <v>1052646</v>
      </c>
      <c r="X30" s="65"/>
      <c r="Y30" s="78">
        <f t="shared" ref="Y30:AG30" si="49">O30/O$45</f>
        <v>0.001116620255</v>
      </c>
      <c r="Z30" s="78">
        <f t="shared" si="49"/>
        <v>0.01180533592</v>
      </c>
      <c r="AA30" s="78">
        <f t="shared" si="49"/>
        <v>0.02758198674</v>
      </c>
      <c r="AB30" s="78">
        <f t="shared" si="49"/>
        <v>0.01175792509</v>
      </c>
      <c r="AC30" s="78">
        <f t="shared" si="49"/>
        <v>0.002058363382</v>
      </c>
      <c r="AD30" s="78">
        <f t="shared" si="49"/>
        <v>0.001902889558</v>
      </c>
      <c r="AE30" s="78">
        <f t="shared" si="49"/>
        <v>0.01472375042</v>
      </c>
      <c r="AF30" s="78">
        <f t="shared" si="49"/>
        <v>0.01285479167</v>
      </c>
      <c r="AG30" s="78">
        <f t="shared" si="49"/>
        <v>0.004164581203</v>
      </c>
    </row>
    <row r="31">
      <c r="A31" s="76">
        <v>2.0</v>
      </c>
      <c r="B31" s="68" t="s">
        <v>96</v>
      </c>
      <c r="C31" s="96">
        <f t="shared" si="34"/>
        <v>0.086575</v>
      </c>
      <c r="D31" s="96">
        <f t="shared" si="35"/>
        <v>0.853412</v>
      </c>
      <c r="E31" s="96">
        <f t="shared" si="36"/>
        <v>0.034261</v>
      </c>
      <c r="F31" s="96">
        <f t="shared" si="37"/>
        <v>0.017601</v>
      </c>
      <c r="G31" s="96">
        <f t="shared" si="38"/>
        <v>0.000299</v>
      </c>
      <c r="H31" s="96">
        <f t="shared" si="39"/>
        <v>0.005706</v>
      </c>
      <c r="I31" s="96">
        <f t="shared" si="40"/>
        <v>0.000371</v>
      </c>
      <c r="J31" s="96">
        <f t="shared" si="41"/>
        <v>0.001274</v>
      </c>
      <c r="K31" s="96">
        <f t="shared" si="42"/>
        <v>0.0005</v>
      </c>
      <c r="L31" s="99">
        <f t="shared" si="43"/>
        <v>4420000000</v>
      </c>
      <c r="M31" s="65"/>
      <c r="O31" s="100">
        <f t="shared" ref="O31:W31" si="50">C31*$L31</f>
        <v>382661500</v>
      </c>
      <c r="P31" s="100">
        <f t="shared" si="50"/>
        <v>3772081040</v>
      </c>
      <c r="Q31" s="100">
        <f t="shared" si="50"/>
        <v>151433620</v>
      </c>
      <c r="R31" s="100">
        <f t="shared" si="50"/>
        <v>77796420</v>
      </c>
      <c r="S31" s="100">
        <f t="shared" si="50"/>
        <v>1321580</v>
      </c>
      <c r="T31" s="100">
        <f t="shared" si="50"/>
        <v>25220520</v>
      </c>
      <c r="U31" s="100">
        <f t="shared" si="50"/>
        <v>1639820</v>
      </c>
      <c r="V31" s="100">
        <f t="shared" si="50"/>
        <v>5631080</v>
      </c>
      <c r="W31" s="100">
        <f t="shared" si="50"/>
        <v>2210000</v>
      </c>
      <c r="X31" s="65"/>
      <c r="Y31" s="78">
        <f t="shared" ref="Y31:AG31" si="51">O31/O$45</f>
        <v>0.00256609309</v>
      </c>
      <c r="Z31" s="78">
        <f t="shared" si="51"/>
        <v>0.05812075854</v>
      </c>
      <c r="AA31" s="78">
        <f t="shared" si="51"/>
        <v>0.1052460154</v>
      </c>
      <c r="AB31" s="78">
        <f t="shared" si="51"/>
        <v>0.05720076791</v>
      </c>
      <c r="AC31" s="78">
        <f t="shared" si="51"/>
        <v>0.003305207913</v>
      </c>
      <c r="AD31" s="78">
        <f t="shared" si="51"/>
        <v>0.01716372324</v>
      </c>
      <c r="AE31" s="78">
        <f t="shared" si="51"/>
        <v>0.131297517</v>
      </c>
      <c r="AF31" s="78">
        <f t="shared" si="51"/>
        <v>0.09300549179</v>
      </c>
      <c r="AG31" s="78">
        <f t="shared" si="51"/>
        <v>0.008743418451</v>
      </c>
    </row>
    <row r="32">
      <c r="A32" s="76">
        <v>2.0</v>
      </c>
      <c r="B32" s="68" t="s">
        <v>98</v>
      </c>
      <c r="C32" s="96">
        <f t="shared" si="34"/>
        <v>0.018688</v>
      </c>
      <c r="D32" s="96">
        <f t="shared" si="35"/>
        <v>0.948563</v>
      </c>
      <c r="E32" s="96">
        <f t="shared" si="36"/>
        <v>0.015724</v>
      </c>
      <c r="F32" s="96">
        <f t="shared" si="37"/>
        <v>0.005211</v>
      </c>
      <c r="G32" s="96">
        <f t="shared" si="38"/>
        <v>0.0000959</v>
      </c>
      <c r="H32" s="96">
        <f t="shared" si="39"/>
        <v>0.010313</v>
      </c>
      <c r="I32" s="96">
        <f t="shared" si="40"/>
        <v>0.000293</v>
      </c>
      <c r="J32" s="96">
        <f t="shared" si="41"/>
        <v>0.001012</v>
      </c>
      <c r="K32" s="96">
        <f t="shared" si="42"/>
        <v>0.000101</v>
      </c>
      <c r="L32" s="99">
        <f t="shared" si="43"/>
        <v>11400000000</v>
      </c>
      <c r="M32" s="65"/>
      <c r="O32" s="100">
        <f t="shared" ref="O32:W32" si="52">C32*$L32</f>
        <v>213043200</v>
      </c>
      <c r="P32" s="100">
        <f t="shared" si="52"/>
        <v>10813618200</v>
      </c>
      <c r="Q32" s="100">
        <f t="shared" si="52"/>
        <v>179253600</v>
      </c>
      <c r="R32" s="100">
        <f t="shared" si="52"/>
        <v>59405400</v>
      </c>
      <c r="S32" s="100">
        <f t="shared" si="52"/>
        <v>1093260</v>
      </c>
      <c r="T32" s="100">
        <f t="shared" si="52"/>
        <v>117568200</v>
      </c>
      <c r="U32" s="100">
        <f t="shared" si="52"/>
        <v>3340200</v>
      </c>
      <c r="V32" s="100">
        <f t="shared" si="52"/>
        <v>11536800</v>
      </c>
      <c r="W32" s="100">
        <f t="shared" si="52"/>
        <v>1151400</v>
      </c>
      <c r="X32" s="65"/>
      <c r="Y32" s="78">
        <f t="shared" ref="Y32:AG32" si="53">O32/O$45</f>
        <v>0.001428648253</v>
      </c>
      <c r="Z32" s="78">
        <f t="shared" si="53"/>
        <v>0.1666177597</v>
      </c>
      <c r="AA32" s="78">
        <f t="shared" si="53"/>
        <v>0.1245808372</v>
      </c>
      <c r="AB32" s="78">
        <f t="shared" si="53"/>
        <v>0.04367854585</v>
      </c>
      <c r="AC32" s="78">
        <f t="shared" si="53"/>
        <v>0.002734190592</v>
      </c>
      <c r="AD32" s="78">
        <f t="shared" si="53"/>
        <v>0.08001056469</v>
      </c>
      <c r="AE32" s="78">
        <f t="shared" si="53"/>
        <v>0.2674439673</v>
      </c>
      <c r="AF32" s="78">
        <f t="shared" si="53"/>
        <v>0.1905470634</v>
      </c>
      <c r="AG32" s="78">
        <f t="shared" si="53"/>
        <v>0.00455528145</v>
      </c>
    </row>
    <row r="33">
      <c r="A33" s="76">
        <v>3.0</v>
      </c>
      <c r="B33" s="68" t="s">
        <v>94</v>
      </c>
      <c r="C33" s="96">
        <f t="shared" si="34"/>
        <v>0.197316</v>
      </c>
      <c r="D33" s="96">
        <f t="shared" si="35"/>
        <v>0.728769</v>
      </c>
      <c r="E33" s="96">
        <f t="shared" si="36"/>
        <v>0.024453</v>
      </c>
      <c r="F33" s="96">
        <f t="shared" si="37"/>
        <v>0.03726</v>
      </c>
      <c r="G33" s="96">
        <f t="shared" si="38"/>
        <v>0.005166</v>
      </c>
      <c r="H33" s="96">
        <f t="shared" si="39"/>
        <v>0.002615</v>
      </c>
      <c r="I33" s="96">
        <f t="shared" si="40"/>
        <v>0.000137</v>
      </c>
      <c r="J33" s="96">
        <f t="shared" si="41"/>
        <v>0.00163</v>
      </c>
      <c r="K33" s="96">
        <f t="shared" si="42"/>
        <v>0.002655</v>
      </c>
      <c r="L33" s="99">
        <f t="shared" si="43"/>
        <v>1060000000</v>
      </c>
      <c r="M33" s="65"/>
      <c r="O33" s="100">
        <f t="shared" ref="O33:W33" si="54">C33*$L33</f>
        <v>209154960</v>
      </c>
      <c r="P33" s="100">
        <f t="shared" si="54"/>
        <v>772495140</v>
      </c>
      <c r="Q33" s="100">
        <f t="shared" si="54"/>
        <v>25920180</v>
      </c>
      <c r="R33" s="100">
        <f t="shared" si="54"/>
        <v>39495600</v>
      </c>
      <c r="S33" s="100">
        <f t="shared" si="54"/>
        <v>5475960</v>
      </c>
      <c r="T33" s="100">
        <f t="shared" si="54"/>
        <v>2771900</v>
      </c>
      <c r="U33" s="100">
        <f t="shared" si="54"/>
        <v>145220</v>
      </c>
      <c r="V33" s="100">
        <f t="shared" si="54"/>
        <v>1727800</v>
      </c>
      <c r="W33" s="100">
        <f t="shared" si="54"/>
        <v>2814300</v>
      </c>
      <c r="X33" s="65"/>
      <c r="Y33" s="78">
        <f t="shared" ref="Y33:AG33" si="55">O33/O$45</f>
        <v>0.00140257407</v>
      </c>
      <c r="Z33" s="78">
        <f t="shared" si="55"/>
        <v>0.01190271445</v>
      </c>
      <c r="AA33" s="78">
        <f t="shared" si="55"/>
        <v>0.01801446511</v>
      </c>
      <c r="AB33" s="78">
        <f t="shared" si="55"/>
        <v>0.02903962225</v>
      </c>
      <c r="AC33" s="78">
        <f t="shared" si="55"/>
        <v>0.01369511215</v>
      </c>
      <c r="AD33" s="78">
        <f t="shared" si="55"/>
        <v>0.001886405374</v>
      </c>
      <c r="AE33" s="78">
        <f t="shared" si="55"/>
        <v>0.01162751121</v>
      </c>
      <c r="AF33" s="78">
        <f t="shared" si="55"/>
        <v>0.02853713474</v>
      </c>
      <c r="AG33" s="78">
        <f t="shared" si="55"/>
        <v>0.0111342093</v>
      </c>
    </row>
    <row r="34">
      <c r="A34" s="76">
        <v>3.0</v>
      </c>
      <c r="B34" s="68" t="s">
        <v>96</v>
      </c>
      <c r="C34" s="96">
        <f t="shared" si="34"/>
        <v>0.065742</v>
      </c>
      <c r="D34" s="96">
        <f t="shared" si="35"/>
        <v>0.829156</v>
      </c>
      <c r="E34" s="96">
        <f t="shared" si="36"/>
        <v>0.03578</v>
      </c>
      <c r="F34" s="96">
        <f t="shared" si="37"/>
        <v>0.040018</v>
      </c>
      <c r="G34" s="96">
        <f t="shared" si="38"/>
        <v>0.001985</v>
      </c>
      <c r="H34" s="96">
        <f t="shared" si="39"/>
        <v>0.024933</v>
      </c>
      <c r="I34" s="96">
        <f t="shared" si="40"/>
        <v>0.000252</v>
      </c>
      <c r="J34" s="96">
        <f t="shared" si="41"/>
        <v>0.00133</v>
      </c>
      <c r="K34" s="96">
        <f t="shared" si="42"/>
        <v>0.000801</v>
      </c>
      <c r="L34" s="99">
        <f t="shared" si="43"/>
        <v>6900000000</v>
      </c>
      <c r="M34" s="65"/>
      <c r="O34" s="100">
        <f t="shared" ref="O34:W34" si="56">C34*$L34</f>
        <v>453619800</v>
      </c>
      <c r="P34" s="100">
        <f t="shared" si="56"/>
        <v>5721176400</v>
      </c>
      <c r="Q34" s="100">
        <f t="shared" si="56"/>
        <v>246882000</v>
      </c>
      <c r="R34" s="100">
        <f t="shared" si="56"/>
        <v>276124200</v>
      </c>
      <c r="S34" s="100">
        <f t="shared" si="56"/>
        <v>13696500</v>
      </c>
      <c r="T34" s="100">
        <f t="shared" si="56"/>
        <v>172037700</v>
      </c>
      <c r="U34" s="100">
        <f t="shared" si="56"/>
        <v>1738800</v>
      </c>
      <c r="V34" s="100">
        <f t="shared" si="56"/>
        <v>9177000</v>
      </c>
      <c r="W34" s="100">
        <f t="shared" si="56"/>
        <v>5526900</v>
      </c>
      <c r="X34" s="65"/>
      <c r="Y34" s="78">
        <f t="shared" ref="Y34:AG34" si="57">O34/O$45</f>
        <v>0.003041932973</v>
      </c>
      <c r="Z34" s="78">
        <f t="shared" si="57"/>
        <v>0.08815269571</v>
      </c>
      <c r="AA34" s="78">
        <f t="shared" si="57"/>
        <v>0.1715824187</v>
      </c>
      <c r="AB34" s="78">
        <f t="shared" si="57"/>
        <v>0.2030236903</v>
      </c>
      <c r="AC34" s="78">
        <f t="shared" si="57"/>
        <v>0.03425428667</v>
      </c>
      <c r="AD34" s="78">
        <f t="shared" si="57"/>
        <v>0.1170795634</v>
      </c>
      <c r="AE34" s="78">
        <f t="shared" si="57"/>
        <v>0.1392226724</v>
      </c>
      <c r="AF34" s="78">
        <f t="shared" si="57"/>
        <v>0.1515715277</v>
      </c>
      <c r="AG34" s="78">
        <f t="shared" si="57"/>
        <v>0.02186606309</v>
      </c>
    </row>
    <row r="35">
      <c r="A35" s="76">
        <v>3.0</v>
      </c>
      <c r="B35" s="68" t="s">
        <v>98</v>
      </c>
      <c r="C35" s="96">
        <f t="shared" si="34"/>
        <v>0.023121</v>
      </c>
      <c r="D35" s="96">
        <f t="shared" si="35"/>
        <v>0.893767</v>
      </c>
      <c r="E35" s="96">
        <f t="shared" si="36"/>
        <v>0.039296</v>
      </c>
      <c r="F35" s="96">
        <f t="shared" si="37"/>
        <v>0.033159</v>
      </c>
      <c r="G35" s="96">
        <f t="shared" si="38"/>
        <v>0.000746</v>
      </c>
      <c r="H35" s="96">
        <f t="shared" si="39"/>
        <v>0.008031</v>
      </c>
      <c r="I35" s="96">
        <f t="shared" si="40"/>
        <v>0.000265</v>
      </c>
      <c r="J35" s="96">
        <f t="shared" si="41"/>
        <v>0.001341</v>
      </c>
      <c r="K35" s="96">
        <f t="shared" si="42"/>
        <v>0.000276</v>
      </c>
      <c r="L35" s="99">
        <f t="shared" si="43"/>
        <v>11000000000</v>
      </c>
      <c r="M35" s="65"/>
      <c r="O35" s="100">
        <f t="shared" ref="O35:W35" si="58">C35*$L35</f>
        <v>254331000</v>
      </c>
      <c r="P35" s="100">
        <f t="shared" si="58"/>
        <v>9831437000</v>
      </c>
      <c r="Q35" s="100">
        <f t="shared" si="58"/>
        <v>432256000</v>
      </c>
      <c r="R35" s="100">
        <f t="shared" si="58"/>
        <v>364749000</v>
      </c>
      <c r="S35" s="100">
        <f t="shared" si="58"/>
        <v>8206000</v>
      </c>
      <c r="T35" s="100">
        <f t="shared" si="58"/>
        <v>88341000</v>
      </c>
      <c r="U35" s="100">
        <f t="shared" si="58"/>
        <v>2915000</v>
      </c>
      <c r="V35" s="100">
        <f t="shared" si="58"/>
        <v>14751000</v>
      </c>
      <c r="W35" s="100">
        <f t="shared" si="58"/>
        <v>3036000</v>
      </c>
      <c r="X35" s="65"/>
      <c r="Y35" s="78">
        <f t="shared" ref="Y35:AG35" si="59">O35/O$45</f>
        <v>0.001705520471</v>
      </c>
      <c r="Z35" s="78">
        <f t="shared" si="59"/>
        <v>0.1514841728</v>
      </c>
      <c r="AA35" s="78">
        <f t="shared" si="59"/>
        <v>0.3004169197</v>
      </c>
      <c r="AB35" s="78">
        <f t="shared" si="59"/>
        <v>0.2681861568</v>
      </c>
      <c r="AC35" s="78">
        <f t="shared" si="59"/>
        <v>0.02052281067</v>
      </c>
      <c r="AD35" s="78">
        <f t="shared" si="59"/>
        <v>0.06012011152</v>
      </c>
      <c r="AE35" s="78">
        <f t="shared" si="59"/>
        <v>0.2333989476</v>
      </c>
      <c r="AF35" s="78">
        <f t="shared" si="59"/>
        <v>0.2436342601</v>
      </c>
      <c r="AG35" s="78">
        <f t="shared" si="59"/>
        <v>0.01201132055</v>
      </c>
    </row>
    <row r="36">
      <c r="A36" s="76">
        <v>4.0</v>
      </c>
      <c r="B36" s="68" t="s">
        <v>94</v>
      </c>
      <c r="C36" s="96">
        <f t="shared" si="34"/>
        <v>0.228819</v>
      </c>
      <c r="D36" s="96">
        <f t="shared" si="35"/>
        <v>0.619129</v>
      </c>
      <c r="E36" s="96">
        <f t="shared" si="36"/>
        <v>0.006738</v>
      </c>
      <c r="F36" s="96">
        <f t="shared" si="37"/>
        <v>0.011722</v>
      </c>
      <c r="G36" s="96">
        <f t="shared" si="38"/>
        <v>0.010731</v>
      </c>
      <c r="H36" s="96">
        <f t="shared" si="39"/>
        <v>0.114313</v>
      </c>
      <c r="I36" s="96">
        <f t="shared" si="40"/>
        <v>0.0000526</v>
      </c>
      <c r="J36" s="96">
        <f t="shared" si="41"/>
        <v>0.000435</v>
      </c>
      <c r="K36" s="96">
        <f t="shared" si="42"/>
        <v>0.00806</v>
      </c>
      <c r="L36" s="99">
        <f t="shared" si="43"/>
        <v>2120000000</v>
      </c>
      <c r="M36" s="65"/>
      <c r="O36" s="100">
        <f t="shared" ref="O36:W36" si="60">C36*$L36</f>
        <v>485096280</v>
      </c>
      <c r="P36" s="100">
        <f t="shared" si="60"/>
        <v>1312553480</v>
      </c>
      <c r="Q36" s="100">
        <f t="shared" si="60"/>
        <v>14284560</v>
      </c>
      <c r="R36" s="100">
        <f t="shared" si="60"/>
        <v>24850640</v>
      </c>
      <c r="S36" s="100">
        <f t="shared" si="60"/>
        <v>22749720</v>
      </c>
      <c r="T36" s="100">
        <f t="shared" si="60"/>
        <v>242343560</v>
      </c>
      <c r="U36" s="100">
        <f t="shared" si="60"/>
        <v>111512</v>
      </c>
      <c r="V36" s="100">
        <f t="shared" si="60"/>
        <v>922200</v>
      </c>
      <c r="W36" s="100">
        <f t="shared" si="60"/>
        <v>17087200</v>
      </c>
      <c r="X36" s="65"/>
      <c r="Y36" s="78">
        <f t="shared" ref="Y36:AG36" si="61">O36/O$45</f>
        <v>0.003253011375</v>
      </c>
      <c r="Z36" s="78">
        <f t="shared" si="61"/>
        <v>0.02022400979</v>
      </c>
      <c r="AA36" s="78">
        <f t="shared" si="61"/>
        <v>0.009927736142</v>
      </c>
      <c r="AB36" s="78">
        <f t="shared" si="61"/>
        <v>0.01827173655</v>
      </c>
      <c r="AC36" s="78">
        <f t="shared" si="61"/>
        <v>0.05689595375</v>
      </c>
      <c r="AD36" s="78">
        <f t="shared" si="61"/>
        <v>0.1649259331</v>
      </c>
      <c r="AE36" s="78">
        <f t="shared" si="61"/>
        <v>0.008928570649</v>
      </c>
      <c r="AF36" s="78">
        <f t="shared" si="61"/>
        <v>0.01523147683</v>
      </c>
      <c r="AG36" s="78">
        <f t="shared" si="61"/>
        <v>0.06760205419</v>
      </c>
    </row>
    <row r="37">
      <c r="A37" s="76">
        <v>4.0</v>
      </c>
      <c r="B37" s="68" t="s">
        <v>96</v>
      </c>
      <c r="C37" s="96">
        <f t="shared" si="34"/>
        <v>0.177309</v>
      </c>
      <c r="D37" s="96">
        <f t="shared" si="35"/>
        <v>0.729805</v>
      </c>
      <c r="E37" s="96">
        <f t="shared" si="36"/>
        <v>0.012184</v>
      </c>
      <c r="F37" s="96">
        <f t="shared" si="37"/>
        <v>0.0216</v>
      </c>
      <c r="G37" s="96">
        <f t="shared" si="38"/>
        <v>0.012448</v>
      </c>
      <c r="H37" s="96">
        <f t="shared" si="39"/>
        <v>0.041318</v>
      </c>
      <c r="I37" s="96">
        <f t="shared" si="40"/>
        <v>0.000098</v>
      </c>
      <c r="J37" s="96">
        <f t="shared" si="41"/>
        <v>0.000556</v>
      </c>
      <c r="K37" s="96">
        <f t="shared" si="42"/>
        <v>0.004682</v>
      </c>
      <c r="L37" s="99">
        <f t="shared" si="43"/>
        <v>6090000000</v>
      </c>
      <c r="M37" s="65"/>
      <c r="O37" s="100">
        <f t="shared" ref="O37:W37" si="62">C37*$L37</f>
        <v>1079811810</v>
      </c>
      <c r="P37" s="100">
        <f t="shared" si="62"/>
        <v>4444512450</v>
      </c>
      <c r="Q37" s="100">
        <f t="shared" si="62"/>
        <v>74200560</v>
      </c>
      <c r="R37" s="100">
        <f t="shared" si="62"/>
        <v>131544000</v>
      </c>
      <c r="S37" s="100">
        <f t="shared" si="62"/>
        <v>75808320</v>
      </c>
      <c r="T37" s="100">
        <f t="shared" si="62"/>
        <v>251626620</v>
      </c>
      <c r="U37" s="100">
        <f t="shared" si="62"/>
        <v>596820</v>
      </c>
      <c r="V37" s="100">
        <f t="shared" si="62"/>
        <v>3386040</v>
      </c>
      <c r="W37" s="100">
        <f t="shared" si="62"/>
        <v>28513380</v>
      </c>
      <c r="X37" s="65"/>
      <c r="Y37" s="78">
        <f t="shared" ref="Y37:AG37" si="63">O37/O$45</f>
        <v>0.007241119434</v>
      </c>
      <c r="Z37" s="78">
        <f t="shared" si="63"/>
        <v>0.06848167687</v>
      </c>
      <c r="AA37" s="78">
        <f t="shared" si="63"/>
        <v>0.05156921748</v>
      </c>
      <c r="AB37" s="78">
        <f t="shared" si="63"/>
        <v>0.0967193325</v>
      </c>
      <c r="AC37" s="78">
        <f t="shared" si="63"/>
        <v>0.1895929562</v>
      </c>
      <c r="AD37" s="78">
        <f t="shared" si="63"/>
        <v>0.1712434821</v>
      </c>
      <c r="AE37" s="78">
        <f t="shared" si="63"/>
        <v>0.04778633272</v>
      </c>
      <c r="AF37" s="78">
        <f t="shared" si="63"/>
        <v>0.05592538472</v>
      </c>
      <c r="AG37" s="78">
        <f t="shared" si="63"/>
        <v>0.1128074266</v>
      </c>
    </row>
    <row r="38">
      <c r="A38" s="76">
        <v>4.0</v>
      </c>
      <c r="B38" s="68" t="s">
        <v>98</v>
      </c>
      <c r="C38" s="96">
        <f t="shared" si="34"/>
        <v>0.41468</v>
      </c>
      <c r="D38" s="96">
        <f t="shared" si="35"/>
        <v>0.547734</v>
      </c>
      <c r="E38" s="96">
        <f t="shared" si="36"/>
        <v>0.008332</v>
      </c>
      <c r="F38" s="96">
        <f t="shared" si="37"/>
        <v>0.016785</v>
      </c>
      <c r="G38" s="96">
        <f t="shared" si="38"/>
        <v>0.005545</v>
      </c>
      <c r="H38" s="96">
        <f t="shared" si="39"/>
        <v>0.005228</v>
      </c>
      <c r="I38" s="96">
        <f t="shared" si="40"/>
        <v>0.000055</v>
      </c>
      <c r="J38" s="96">
        <f t="shared" si="41"/>
        <v>0.00047</v>
      </c>
      <c r="K38" s="96">
        <f t="shared" si="42"/>
        <v>0.00117</v>
      </c>
      <c r="L38" s="99">
        <f t="shared" si="43"/>
        <v>12400000000</v>
      </c>
      <c r="M38" s="65"/>
      <c r="O38" s="100">
        <f t="shared" ref="O38:W38" si="64">C38*$L38</f>
        <v>5142032000</v>
      </c>
      <c r="P38" s="100">
        <f t="shared" si="64"/>
        <v>6791901600</v>
      </c>
      <c r="Q38" s="100">
        <f t="shared" si="64"/>
        <v>103316800</v>
      </c>
      <c r="R38" s="100">
        <f t="shared" si="64"/>
        <v>208134000</v>
      </c>
      <c r="S38" s="100">
        <f t="shared" si="64"/>
        <v>68758000</v>
      </c>
      <c r="T38" s="100">
        <f t="shared" si="64"/>
        <v>64827200</v>
      </c>
      <c r="U38" s="100">
        <f t="shared" si="64"/>
        <v>682000</v>
      </c>
      <c r="V38" s="100">
        <f t="shared" si="64"/>
        <v>5828000</v>
      </c>
      <c r="W38" s="100">
        <f t="shared" si="64"/>
        <v>14508000</v>
      </c>
      <c r="X38" s="65"/>
      <c r="Y38" s="78">
        <f t="shared" ref="Y38:AG38" si="65">O38/O$45</f>
        <v>0.03448199723</v>
      </c>
      <c r="Z38" s="78">
        <f t="shared" si="65"/>
        <v>0.1046505811</v>
      </c>
      <c r="AA38" s="78">
        <f t="shared" si="65"/>
        <v>0.0718049369</v>
      </c>
      <c r="AB38" s="78">
        <f t="shared" si="65"/>
        <v>0.1530330654</v>
      </c>
      <c r="AC38" s="78">
        <f t="shared" si="65"/>
        <v>0.1719604456</v>
      </c>
      <c r="AD38" s="78">
        <f t="shared" si="65"/>
        <v>0.04411788969</v>
      </c>
      <c r="AE38" s="78">
        <f t="shared" si="65"/>
        <v>0.05460654622</v>
      </c>
      <c r="AF38" s="78">
        <f t="shared" si="65"/>
        <v>0.09625791254</v>
      </c>
      <c r="AG38" s="78">
        <f t="shared" si="65"/>
        <v>0.05739797054</v>
      </c>
    </row>
    <row r="39">
      <c r="A39" s="76">
        <v>5.0</v>
      </c>
      <c r="B39" s="68" t="s">
        <v>94</v>
      </c>
      <c r="C39" s="96">
        <f t="shared" si="34"/>
        <v>0.921488</v>
      </c>
      <c r="D39" s="96">
        <f t="shared" si="35"/>
        <v>0.073988</v>
      </c>
      <c r="E39" s="96">
        <f t="shared" si="36"/>
        <v>0.00067</v>
      </c>
      <c r="F39" s="96">
        <f t="shared" si="37"/>
        <v>0.000604</v>
      </c>
      <c r="G39" s="96">
        <f t="shared" si="38"/>
        <v>0.000693</v>
      </c>
      <c r="H39" s="96">
        <f t="shared" si="39"/>
        <v>0.001179</v>
      </c>
      <c r="I39" s="96">
        <f t="shared" si="40"/>
        <v>0.00000722</v>
      </c>
      <c r="J39" s="96">
        <f t="shared" si="41"/>
        <v>0.0000198</v>
      </c>
      <c r="K39" s="96">
        <f t="shared" si="42"/>
        <v>0.001351</v>
      </c>
      <c r="L39" s="99">
        <f t="shared" si="43"/>
        <v>23500000000</v>
      </c>
      <c r="M39" s="65"/>
      <c r="O39" s="131">
        <f t="shared" ref="O39:W39" si="66">C39*$L39</f>
        <v>21654968000</v>
      </c>
      <c r="P39" s="100">
        <f t="shared" si="66"/>
        <v>1738718000</v>
      </c>
      <c r="Q39" s="100">
        <f t="shared" si="66"/>
        <v>15745000</v>
      </c>
      <c r="R39" s="100">
        <f t="shared" si="66"/>
        <v>14194000</v>
      </c>
      <c r="S39" s="100">
        <f t="shared" si="66"/>
        <v>16285500</v>
      </c>
      <c r="T39" s="100">
        <f t="shared" si="66"/>
        <v>27706500</v>
      </c>
      <c r="U39" s="100">
        <f t="shared" si="66"/>
        <v>169670</v>
      </c>
      <c r="V39" s="100">
        <f t="shared" si="66"/>
        <v>465300</v>
      </c>
      <c r="W39" s="100">
        <f t="shared" si="66"/>
        <v>31748500</v>
      </c>
      <c r="X39" s="65"/>
      <c r="Y39" s="78">
        <f t="shared" ref="Y39:AG39" si="67">O39/O$45</f>
        <v>0.1452162388</v>
      </c>
      <c r="Z39" s="78">
        <f t="shared" si="67"/>
        <v>0.02679041303</v>
      </c>
      <c r="AA39" s="78">
        <f t="shared" si="67"/>
        <v>0.01094273856</v>
      </c>
      <c r="AB39" s="78">
        <f t="shared" si="67"/>
        <v>0.01043631185</v>
      </c>
      <c r="AC39" s="78">
        <f t="shared" si="67"/>
        <v>0.04072925094</v>
      </c>
      <c r="AD39" s="78">
        <f t="shared" si="67"/>
        <v>0.01885554691</v>
      </c>
      <c r="AE39" s="78">
        <f t="shared" si="67"/>
        <v>0.01358517991</v>
      </c>
      <c r="AF39" s="78">
        <f t="shared" si="67"/>
        <v>0.007685107533</v>
      </c>
      <c r="AG39" s="78">
        <f t="shared" si="67"/>
        <v>0.1256065252</v>
      </c>
    </row>
    <row r="40">
      <c r="A40" s="76">
        <v>5.0</v>
      </c>
      <c r="B40" s="68" t="s">
        <v>96</v>
      </c>
      <c r="C40" s="96">
        <f t="shared" si="34"/>
        <v>0.905364</v>
      </c>
      <c r="D40" s="96">
        <f t="shared" si="35"/>
        <v>0.086382</v>
      </c>
      <c r="E40" s="96">
        <f t="shared" si="36"/>
        <v>0.001191</v>
      </c>
      <c r="F40" s="96">
        <f t="shared" si="37"/>
        <v>0.00081</v>
      </c>
      <c r="G40" s="96">
        <f t="shared" si="38"/>
        <v>0.001018</v>
      </c>
      <c r="H40" s="96">
        <f t="shared" si="39"/>
        <v>0.004192</v>
      </c>
      <c r="I40" s="96">
        <f t="shared" si="40"/>
        <v>0.00000844</v>
      </c>
      <c r="J40" s="96">
        <f t="shared" si="41"/>
        <v>0.000028</v>
      </c>
      <c r="K40" s="96">
        <f t="shared" si="42"/>
        <v>0.001006</v>
      </c>
      <c r="L40" s="99">
        <f t="shared" si="43"/>
        <v>51300000000</v>
      </c>
      <c r="M40" s="65"/>
      <c r="N40" s="6">
        <f>O40+O41+O39</f>
        <v>119272461200</v>
      </c>
      <c r="O40" s="131">
        <f t="shared" ref="O40:W40" si="68">C40*$L40</f>
        <v>46445173200</v>
      </c>
      <c r="P40" s="100">
        <f t="shared" si="68"/>
        <v>4431396600</v>
      </c>
      <c r="Q40" s="100">
        <f t="shared" si="68"/>
        <v>61098300</v>
      </c>
      <c r="R40" s="100">
        <f t="shared" si="68"/>
        <v>41553000</v>
      </c>
      <c r="S40" s="100">
        <f t="shared" si="68"/>
        <v>52223400</v>
      </c>
      <c r="T40" s="100">
        <f t="shared" si="68"/>
        <v>215049600</v>
      </c>
      <c r="U40" s="100">
        <f t="shared" si="68"/>
        <v>432972</v>
      </c>
      <c r="V40" s="100">
        <f t="shared" si="68"/>
        <v>1436400</v>
      </c>
      <c r="W40" s="100">
        <f t="shared" si="68"/>
        <v>51607800</v>
      </c>
      <c r="X40" s="65"/>
      <c r="Y40" s="78">
        <f t="shared" ref="Y40:AG40" si="69">O40/O$45</f>
        <v>0.311457092</v>
      </c>
      <c r="Z40" s="78">
        <f t="shared" si="69"/>
        <v>0.068279586</v>
      </c>
      <c r="AA40" s="78">
        <f t="shared" si="69"/>
        <v>0.0424631771</v>
      </c>
      <c r="AB40" s="78">
        <f t="shared" si="69"/>
        <v>0.03055235072</v>
      </c>
      <c r="AC40" s="78">
        <f t="shared" si="69"/>
        <v>0.1306082075</v>
      </c>
      <c r="AD40" s="78">
        <f t="shared" si="69"/>
        <v>0.1463511386</v>
      </c>
      <c r="AE40" s="78">
        <f t="shared" si="69"/>
        <v>0.03466731016</v>
      </c>
      <c r="AF40" s="78">
        <f t="shared" si="69"/>
        <v>0.02372423912</v>
      </c>
      <c r="AG40" s="78">
        <f t="shared" si="69"/>
        <v>0.2041758329</v>
      </c>
    </row>
    <row r="41">
      <c r="A41" s="76">
        <v>5.0</v>
      </c>
      <c r="B41" s="68" t="s">
        <v>98</v>
      </c>
      <c r="C41" s="96">
        <f t="shared" si="34"/>
        <v>0.89776</v>
      </c>
      <c r="D41" s="96">
        <f t="shared" si="35"/>
        <v>0.097314</v>
      </c>
      <c r="E41" s="96">
        <f t="shared" si="36"/>
        <v>0.000877</v>
      </c>
      <c r="F41" s="96">
        <f t="shared" si="37"/>
        <v>0.000948</v>
      </c>
      <c r="G41" s="96">
        <f t="shared" si="38"/>
        <v>0.001254</v>
      </c>
      <c r="H41" s="96">
        <f t="shared" si="39"/>
        <v>0.001342</v>
      </c>
      <c r="I41" s="96">
        <f t="shared" si="40"/>
        <v>0.00000385</v>
      </c>
      <c r="J41" s="96">
        <f t="shared" si="41"/>
        <v>0.0000418</v>
      </c>
      <c r="K41" s="96">
        <f t="shared" si="42"/>
        <v>0.000459</v>
      </c>
      <c r="L41" s="99">
        <f t="shared" si="43"/>
        <v>57000000000</v>
      </c>
      <c r="M41" s="65"/>
      <c r="O41" s="131">
        <f t="shared" ref="O41:W41" si="70">C41*$L41</f>
        <v>51172320000</v>
      </c>
      <c r="P41" s="100">
        <f t="shared" si="70"/>
        <v>5546898000</v>
      </c>
      <c r="Q41" s="100">
        <f t="shared" si="70"/>
        <v>49989000</v>
      </c>
      <c r="R41" s="100">
        <f t="shared" si="70"/>
        <v>54036000</v>
      </c>
      <c r="S41" s="100">
        <f t="shared" si="70"/>
        <v>71478000</v>
      </c>
      <c r="T41" s="100">
        <f t="shared" si="70"/>
        <v>76494000</v>
      </c>
      <c r="U41" s="100">
        <f t="shared" si="70"/>
        <v>219450</v>
      </c>
      <c r="V41" s="100">
        <f t="shared" si="70"/>
        <v>2382600</v>
      </c>
      <c r="W41" s="100">
        <f t="shared" si="70"/>
        <v>26163000</v>
      </c>
      <c r="X41" s="65"/>
      <c r="Y41" s="78">
        <f t="shared" ref="Y41:AG41" si="71">O41/O$45</f>
        <v>0.343156907</v>
      </c>
      <c r="Z41" s="78">
        <f t="shared" si="71"/>
        <v>0.08546738945</v>
      </c>
      <c r="AA41" s="78">
        <f t="shared" si="71"/>
        <v>0.03474223931</v>
      </c>
      <c r="AB41" s="78">
        <f t="shared" si="71"/>
        <v>0.03973062892</v>
      </c>
      <c r="AC41" s="78">
        <f t="shared" si="71"/>
        <v>0.1787630345</v>
      </c>
      <c r="AD41" s="78">
        <f t="shared" si="71"/>
        <v>0.05205768341</v>
      </c>
      <c r="AE41" s="78">
        <f t="shared" si="71"/>
        <v>0.01757097737</v>
      </c>
      <c r="AF41" s="78">
        <f t="shared" si="71"/>
        <v>0.03935211092</v>
      </c>
      <c r="AG41" s="78">
        <f t="shared" si="71"/>
        <v>0.103508623</v>
      </c>
    </row>
    <row r="42">
      <c r="A42" s="76">
        <v>6.0</v>
      </c>
      <c r="B42" s="68" t="s">
        <v>94</v>
      </c>
      <c r="C42" s="96">
        <f t="shared" si="34"/>
        <v>0.665608</v>
      </c>
      <c r="D42" s="96">
        <f t="shared" si="35"/>
        <v>0.321584</v>
      </c>
      <c r="E42" s="96">
        <f t="shared" si="36"/>
        <v>0.001898</v>
      </c>
      <c r="F42" s="96">
        <f t="shared" si="37"/>
        <v>0.001539</v>
      </c>
      <c r="G42" s="96">
        <f t="shared" si="38"/>
        <v>0.001584</v>
      </c>
      <c r="H42" s="96">
        <f t="shared" si="39"/>
        <v>0.004423</v>
      </c>
      <c r="I42" s="96">
        <f t="shared" si="40"/>
        <v>0.00000321</v>
      </c>
      <c r="J42" s="96">
        <f t="shared" si="41"/>
        <v>0.0000963</v>
      </c>
      <c r="K42" s="96">
        <f t="shared" si="42"/>
        <v>0.003264</v>
      </c>
      <c r="L42" s="99">
        <f t="shared" si="43"/>
        <v>2750000000</v>
      </c>
      <c r="M42" s="65"/>
      <c r="O42" s="100">
        <f t="shared" ref="O42:W42" si="72">C42*$L42</f>
        <v>1830422000</v>
      </c>
      <c r="P42" s="100">
        <f t="shared" si="72"/>
        <v>884356000</v>
      </c>
      <c r="Q42" s="100">
        <f t="shared" si="72"/>
        <v>5219500</v>
      </c>
      <c r="R42" s="100">
        <f t="shared" si="72"/>
        <v>4232250</v>
      </c>
      <c r="S42" s="100">
        <f t="shared" si="72"/>
        <v>4356000</v>
      </c>
      <c r="T42" s="100">
        <f t="shared" si="72"/>
        <v>12163250</v>
      </c>
      <c r="U42" s="100">
        <f t="shared" si="72"/>
        <v>8827.5</v>
      </c>
      <c r="V42" s="100">
        <f t="shared" si="72"/>
        <v>264825</v>
      </c>
      <c r="W42" s="100">
        <f t="shared" si="72"/>
        <v>8976000</v>
      </c>
      <c r="X42" s="65"/>
      <c r="Y42" s="78">
        <f t="shared" ref="Y42:AG42" si="73">O42/O$45</f>
        <v>0.01227464285</v>
      </c>
      <c r="Z42" s="78">
        <f t="shared" si="73"/>
        <v>0.01362628241</v>
      </c>
      <c r="AA42" s="78">
        <f t="shared" si="73"/>
        <v>0.003627540421</v>
      </c>
      <c r="AB42" s="78">
        <f t="shared" si="73"/>
        <v>0.0031118135</v>
      </c>
      <c r="AC42" s="78">
        <f t="shared" si="73"/>
        <v>0.01089414615</v>
      </c>
      <c r="AD42" s="78">
        <f t="shared" si="73"/>
        <v>0.008277650767</v>
      </c>
      <c r="AE42" s="78">
        <f t="shared" si="73"/>
        <v>0.0007068024733</v>
      </c>
      <c r="AF42" s="78">
        <f t="shared" si="73"/>
        <v>0.004373970777</v>
      </c>
      <c r="AG42" s="78">
        <f t="shared" si="73"/>
        <v>0.03551173032</v>
      </c>
    </row>
    <row r="43">
      <c r="A43" s="76">
        <v>6.0</v>
      </c>
      <c r="B43" s="68" t="s">
        <v>96</v>
      </c>
      <c r="C43" s="96">
        <f t="shared" si="34"/>
        <v>0.744197</v>
      </c>
      <c r="D43" s="96">
        <f t="shared" si="35"/>
        <v>0.240957</v>
      </c>
      <c r="E43" s="96">
        <f t="shared" si="36"/>
        <v>0.001334</v>
      </c>
      <c r="F43" s="96">
        <f t="shared" si="37"/>
        <v>0.001393</v>
      </c>
      <c r="G43" s="96">
        <f t="shared" si="38"/>
        <v>0.001786</v>
      </c>
      <c r="H43" s="96">
        <f t="shared" si="39"/>
        <v>0.007508</v>
      </c>
      <c r="I43" s="96">
        <f t="shared" si="40"/>
        <v>0.00000459</v>
      </c>
      <c r="J43" s="96">
        <f t="shared" si="41"/>
        <v>0.0000766</v>
      </c>
      <c r="K43" s="96">
        <f t="shared" si="42"/>
        <v>0.002744</v>
      </c>
      <c r="L43" s="99">
        <f t="shared" si="43"/>
        <v>13200000000</v>
      </c>
      <c r="M43" s="65"/>
      <c r="O43" s="100">
        <f t="shared" ref="O43:W43" si="74">C43*$L43</f>
        <v>9823400400</v>
      </c>
      <c r="P43" s="100">
        <f t="shared" si="74"/>
        <v>3180632400</v>
      </c>
      <c r="Q43" s="100">
        <f t="shared" si="74"/>
        <v>17608800</v>
      </c>
      <c r="R43" s="100">
        <f t="shared" si="74"/>
        <v>18387600</v>
      </c>
      <c r="S43" s="100">
        <f t="shared" si="74"/>
        <v>23575200</v>
      </c>
      <c r="T43" s="100">
        <f t="shared" si="74"/>
        <v>99105600</v>
      </c>
      <c r="U43" s="100">
        <f t="shared" si="74"/>
        <v>60588</v>
      </c>
      <c r="V43" s="100">
        <f t="shared" si="74"/>
        <v>1011120</v>
      </c>
      <c r="W43" s="100">
        <f t="shared" si="74"/>
        <v>36220800</v>
      </c>
      <c r="X43" s="65"/>
      <c r="Y43" s="78">
        <f t="shared" ref="Y43:AG43" si="75">O43/O$45</f>
        <v>0.06587482641</v>
      </c>
      <c r="Z43" s="78">
        <f t="shared" si="75"/>
        <v>0.04900763418</v>
      </c>
      <c r="AA43" s="78">
        <f t="shared" si="75"/>
        <v>0.01223807525</v>
      </c>
      <c r="AB43" s="78">
        <f t="shared" si="75"/>
        <v>0.01351970746</v>
      </c>
      <c r="AC43" s="78">
        <f t="shared" si="75"/>
        <v>0.05896043946</v>
      </c>
      <c r="AD43" s="78">
        <f t="shared" si="75"/>
        <v>0.06744591666</v>
      </c>
      <c r="AE43" s="78">
        <f t="shared" si="75"/>
        <v>0.004851175106</v>
      </c>
      <c r="AF43" s="78">
        <f t="shared" si="75"/>
        <v>0.0167001202</v>
      </c>
      <c r="AG43" s="78">
        <f t="shared" si="75"/>
        <v>0.1433002765</v>
      </c>
    </row>
    <row r="44">
      <c r="A44" s="76">
        <v>6.0</v>
      </c>
      <c r="B44" s="68" t="s">
        <v>98</v>
      </c>
      <c r="C44" s="96">
        <f t="shared" si="34"/>
        <v>0.698379</v>
      </c>
      <c r="D44" s="96">
        <f t="shared" si="35"/>
        <v>0.290477</v>
      </c>
      <c r="E44" s="96">
        <f t="shared" si="36"/>
        <v>0.001129</v>
      </c>
      <c r="F44" s="96">
        <f t="shared" si="37"/>
        <v>0.001914</v>
      </c>
      <c r="G44" s="96">
        <f t="shared" si="38"/>
        <v>0.002441</v>
      </c>
      <c r="H44" s="96">
        <f t="shared" si="39"/>
        <v>0.004046</v>
      </c>
      <c r="I44" s="96">
        <f t="shared" si="40"/>
        <v>0.0000172</v>
      </c>
      <c r="J44" s="96">
        <f t="shared" si="41"/>
        <v>0.0000762</v>
      </c>
      <c r="K44" s="96">
        <f t="shared" si="42"/>
        <v>0.00152</v>
      </c>
      <c r="L44" s="99">
        <f t="shared" si="43"/>
        <v>13500000000</v>
      </c>
      <c r="M44" s="65"/>
      <c r="O44" s="100">
        <f t="shared" ref="O44:W44" si="76">C44*$L44</f>
        <v>9428116500</v>
      </c>
      <c r="P44" s="100">
        <f t="shared" si="76"/>
        <v>3921439500</v>
      </c>
      <c r="Q44" s="100">
        <f t="shared" si="76"/>
        <v>15241500</v>
      </c>
      <c r="R44" s="100">
        <f t="shared" si="76"/>
        <v>25839000</v>
      </c>
      <c r="S44" s="100">
        <f t="shared" si="76"/>
        <v>32953500</v>
      </c>
      <c r="T44" s="100">
        <f t="shared" si="76"/>
        <v>54621000</v>
      </c>
      <c r="U44" s="100">
        <f t="shared" si="76"/>
        <v>232200</v>
      </c>
      <c r="V44" s="100">
        <f t="shared" si="76"/>
        <v>1028700</v>
      </c>
      <c r="W44" s="100">
        <f t="shared" si="76"/>
        <v>20520000</v>
      </c>
      <c r="X44" s="65"/>
      <c r="Y44" s="78">
        <f t="shared" ref="Y44:AG44" si="77">O44/O$45</f>
        <v>0.06322408866</v>
      </c>
      <c r="Z44" s="78">
        <f t="shared" si="77"/>
        <v>0.06042209483</v>
      </c>
      <c r="AA44" s="78">
        <f t="shared" si="77"/>
        <v>0.01059280723</v>
      </c>
      <c r="AB44" s="78">
        <f t="shared" si="77"/>
        <v>0.01899844031</v>
      </c>
      <c r="AC44" s="78">
        <f t="shared" si="77"/>
        <v>0.08241511596</v>
      </c>
      <c r="AD44" s="78">
        <f t="shared" si="77"/>
        <v>0.03717210142</v>
      </c>
      <c r="AE44" s="78">
        <f t="shared" si="77"/>
        <v>0.01859184756</v>
      </c>
      <c r="AF44" s="78">
        <f t="shared" si="77"/>
        <v>0.01699047952</v>
      </c>
      <c r="AG44" s="78">
        <f t="shared" si="77"/>
        <v>0.08118323376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149122220656</v>
      </c>
      <c r="P45" s="102">
        <f t="shared" si="78"/>
        <v>64900753791</v>
      </c>
      <c r="Q45" s="102">
        <f t="shared" si="78"/>
        <v>1438853712</v>
      </c>
      <c r="R45" s="102">
        <f t="shared" si="78"/>
        <v>1360059014</v>
      </c>
      <c r="S45" s="102">
        <f t="shared" si="78"/>
        <v>399847766</v>
      </c>
      <c r="T45" s="102">
        <f t="shared" si="78"/>
        <v>1469408452</v>
      </c>
      <c r="U45" s="102">
        <f t="shared" si="78"/>
        <v>12489345.09</v>
      </c>
      <c r="V45" s="102">
        <f t="shared" si="78"/>
        <v>60545672</v>
      </c>
      <c r="W45" s="102">
        <f t="shared" si="78"/>
        <v>252761550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-19.4281</v>
      </c>
      <c r="D49" s="106">
        <v>0.24797</v>
      </c>
      <c r="E49" s="84">
        <v>-10.6837</v>
      </c>
      <c r="F49" s="106">
        <v>0.731438</v>
      </c>
      <c r="G49" s="108">
        <v>-1073.68</v>
      </c>
      <c r="H49" s="106">
        <v>0.002178</v>
      </c>
      <c r="I49" s="106">
        <v>-1465.73</v>
      </c>
      <c r="J49" s="106">
        <v>0.00247</v>
      </c>
      <c r="K49" s="106">
        <v>-524.472</v>
      </c>
      <c r="L49" s="109">
        <v>7.41E-4</v>
      </c>
      <c r="M49" s="107">
        <v>87.646</v>
      </c>
      <c r="N49" s="106">
        <v>0.013775</v>
      </c>
      <c r="O49" s="107">
        <v>734.872</v>
      </c>
      <c r="P49" s="109">
        <v>4.41E-7</v>
      </c>
      <c r="Q49" s="107">
        <v>743.356</v>
      </c>
      <c r="R49" s="109">
        <v>1.33E-4</v>
      </c>
      <c r="S49" s="107">
        <v>-1660.0</v>
      </c>
      <c r="T49" s="106">
        <v>0.001295</v>
      </c>
      <c r="U49" s="88">
        <v>-19.8222</v>
      </c>
      <c r="V49" s="88">
        <v>12.3124</v>
      </c>
      <c r="W49" s="109">
        <v>3.47E8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-17.2406</v>
      </c>
      <c r="D50" s="106">
        <v>0.295276</v>
      </c>
      <c r="E50" s="84">
        <v>-14.8855</v>
      </c>
      <c r="F50" s="106">
        <v>0.68677</v>
      </c>
      <c r="G50" s="108">
        <v>-2093.41</v>
      </c>
      <c r="H50" s="106">
        <v>9.74E-4</v>
      </c>
      <c r="I50" s="106">
        <v>-870.159</v>
      </c>
      <c r="J50" s="106">
        <v>0.002485</v>
      </c>
      <c r="K50" s="106">
        <v>-565.699</v>
      </c>
      <c r="L50" s="109">
        <v>7.39E-4</v>
      </c>
      <c r="M50" s="107">
        <v>81.8977</v>
      </c>
      <c r="N50" s="106">
        <v>0.012347</v>
      </c>
      <c r="O50" s="107">
        <v>115.119</v>
      </c>
      <c r="P50" s="109">
        <v>1.8E-5</v>
      </c>
      <c r="Q50" s="107">
        <v>659.846</v>
      </c>
      <c r="R50" s="109">
        <v>1.96E-4</v>
      </c>
      <c r="S50" s="107">
        <v>-1660.0</v>
      </c>
      <c r="T50" s="106">
        <v>0.001195</v>
      </c>
      <c r="U50" s="88">
        <v>-20.7729</v>
      </c>
      <c r="V50" s="88">
        <v>8.79619</v>
      </c>
      <c r="W50" s="109">
        <v>6.79E8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-18.8114</v>
      </c>
      <c r="D51" s="106">
        <v>0.26616</v>
      </c>
      <c r="E51" s="84">
        <v>-13.756</v>
      </c>
      <c r="F51" s="109">
        <v>0.703745</v>
      </c>
      <c r="G51" s="108">
        <v>-263.652</v>
      </c>
      <c r="H51" s="109">
        <v>0.014848</v>
      </c>
      <c r="I51" s="106">
        <v>-1014.16</v>
      </c>
      <c r="J51" s="109">
        <v>0.003311</v>
      </c>
      <c r="K51" s="106">
        <v>-499.61</v>
      </c>
      <c r="L51" s="109">
        <v>7.98E-4</v>
      </c>
      <c r="M51" s="107">
        <v>139.093</v>
      </c>
      <c r="N51" s="106">
        <v>0.010006</v>
      </c>
      <c r="O51" s="107">
        <v>0.007943</v>
      </c>
      <c r="P51" s="109">
        <v>1.58E-9</v>
      </c>
      <c r="Q51" s="107">
        <v>1074.8</v>
      </c>
      <c r="R51" s="109">
        <v>1.1E-4</v>
      </c>
      <c r="S51" s="107">
        <v>-1660.0</v>
      </c>
      <c r="T51" s="106">
        <v>0.001022</v>
      </c>
      <c r="U51" s="88">
        <v>-22.5457</v>
      </c>
      <c r="V51" s="88">
        <v>12.1414</v>
      </c>
      <c r="W51" s="109">
        <v>3.57E8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-19.8881</v>
      </c>
      <c r="D52" s="106">
        <v>0.167518</v>
      </c>
      <c r="E52" s="84">
        <v>-121.271</v>
      </c>
      <c r="F52" s="106">
        <v>0.7708</v>
      </c>
      <c r="G52" s="108">
        <v>-1793.87</v>
      </c>
      <c r="H52" s="109">
        <v>0.039926</v>
      </c>
      <c r="I52" s="106">
        <v>-2540.91</v>
      </c>
      <c r="J52" s="109">
        <v>0.016088</v>
      </c>
      <c r="K52" s="106">
        <v>-385.946</v>
      </c>
      <c r="L52" s="109">
        <v>8.28E-4</v>
      </c>
      <c r="M52" s="107">
        <v>641.176</v>
      </c>
      <c r="N52" s="106">
        <v>0.002813</v>
      </c>
      <c r="O52" s="107">
        <v>202.426</v>
      </c>
      <c r="P52" s="106">
        <v>1.85E-4</v>
      </c>
      <c r="Q52" s="107">
        <v>2474.41</v>
      </c>
      <c r="R52" s="106">
        <v>7.83E-4</v>
      </c>
      <c r="S52" s="107">
        <v>-1660.0</v>
      </c>
      <c r="T52" s="106">
        <v>0.001059</v>
      </c>
      <c r="U52" s="88">
        <v>-207.606</v>
      </c>
      <c r="V52" s="88">
        <v>7.27218</v>
      </c>
      <c r="W52" s="109">
        <v>9.94E8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-19.256</v>
      </c>
      <c r="D53" s="106">
        <v>0.086575</v>
      </c>
      <c r="E53" s="84">
        <v>-173.896</v>
      </c>
      <c r="F53" s="106">
        <v>0.853412</v>
      </c>
      <c r="G53" s="108">
        <v>-2353.51</v>
      </c>
      <c r="H53" s="106">
        <v>0.034261</v>
      </c>
      <c r="I53" s="106">
        <v>-2440.46</v>
      </c>
      <c r="J53" s="109">
        <v>0.017601</v>
      </c>
      <c r="K53" s="106">
        <v>-510.578</v>
      </c>
      <c r="L53" s="109">
        <v>2.99E-4</v>
      </c>
      <c r="M53" s="107">
        <v>821.334</v>
      </c>
      <c r="N53" s="106">
        <v>0.005706</v>
      </c>
      <c r="O53" s="107">
        <v>170.042</v>
      </c>
      <c r="P53" s="106">
        <v>3.71E-4</v>
      </c>
      <c r="Q53" s="107">
        <v>2199.67</v>
      </c>
      <c r="R53" s="106">
        <v>0.001274</v>
      </c>
      <c r="S53" s="107">
        <v>-1660.0</v>
      </c>
      <c r="T53" s="109">
        <v>5.0E-4</v>
      </c>
      <c r="U53" s="88">
        <v>-267.09</v>
      </c>
      <c r="V53" s="88">
        <v>3.44943</v>
      </c>
      <c r="W53" s="109">
        <v>4.42E9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-19.2386</v>
      </c>
      <c r="D54" s="106">
        <v>0.018688</v>
      </c>
      <c r="E54" s="84">
        <v>-86.1539</v>
      </c>
      <c r="F54" s="106">
        <v>0.948563</v>
      </c>
      <c r="G54" s="108">
        <v>-1661.77</v>
      </c>
      <c r="H54" s="106">
        <v>0.015724</v>
      </c>
      <c r="I54" s="106">
        <v>-2242.97</v>
      </c>
      <c r="J54" s="109">
        <v>0.005211</v>
      </c>
      <c r="K54" s="106">
        <v>-351.836</v>
      </c>
      <c r="L54" s="109">
        <v>9.59E-5</v>
      </c>
      <c r="M54" s="107">
        <v>718.158</v>
      </c>
      <c r="N54" s="106">
        <v>0.010313</v>
      </c>
      <c r="O54" s="107">
        <v>89.5202</v>
      </c>
      <c r="P54" s="109">
        <v>2.93E-4</v>
      </c>
      <c r="Q54" s="107">
        <v>1150.44</v>
      </c>
      <c r="R54" s="106">
        <v>0.001012</v>
      </c>
      <c r="S54" s="107">
        <v>-1660.0</v>
      </c>
      <c r="T54" s="109">
        <v>1.01E-4</v>
      </c>
      <c r="U54" s="88">
        <v>-111.503</v>
      </c>
      <c r="V54" s="88">
        <v>2.15028</v>
      </c>
      <c r="W54" s="109">
        <v>1.14E10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-18.3103</v>
      </c>
      <c r="D55" s="106">
        <v>0.197316</v>
      </c>
      <c r="E55" s="84">
        <v>-98.114</v>
      </c>
      <c r="F55" s="106">
        <v>0.728769</v>
      </c>
      <c r="G55" s="108">
        <v>-2028.02</v>
      </c>
      <c r="H55" s="106">
        <v>0.024453</v>
      </c>
      <c r="I55" s="106">
        <v>-2022.1</v>
      </c>
      <c r="J55" s="106">
        <v>0.03726</v>
      </c>
      <c r="K55" s="106">
        <v>-1873.56</v>
      </c>
      <c r="L55" s="109">
        <v>0.005166</v>
      </c>
      <c r="M55" s="107">
        <v>805.084</v>
      </c>
      <c r="N55" s="106">
        <v>0.002615</v>
      </c>
      <c r="O55" s="107">
        <v>163.216</v>
      </c>
      <c r="P55" s="106">
        <v>1.37E-4</v>
      </c>
      <c r="Q55" s="107">
        <v>1075.91</v>
      </c>
      <c r="R55" s="106">
        <v>0.00163</v>
      </c>
      <c r="S55" s="107">
        <v>-1660.0</v>
      </c>
      <c r="T55" s="109">
        <v>0.002655</v>
      </c>
      <c r="U55" s="88">
        <v>-210.253</v>
      </c>
      <c r="V55" s="88">
        <v>7.04217</v>
      </c>
      <c r="W55" s="109">
        <v>1.06E9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-18.7986</v>
      </c>
      <c r="D56" s="106">
        <v>0.065742</v>
      </c>
      <c r="E56" s="84">
        <v>-103.876</v>
      </c>
      <c r="F56" s="106">
        <v>0.829156</v>
      </c>
      <c r="G56" s="108">
        <v>-1345.46</v>
      </c>
      <c r="H56" s="106">
        <v>0.03578</v>
      </c>
      <c r="I56" s="106">
        <v>-1507.07</v>
      </c>
      <c r="J56" s="106">
        <v>0.040018</v>
      </c>
      <c r="K56" s="106">
        <v>-1836.98</v>
      </c>
      <c r="L56" s="106">
        <v>0.001985</v>
      </c>
      <c r="M56" s="107">
        <v>219.022</v>
      </c>
      <c r="N56" s="106">
        <v>0.024933</v>
      </c>
      <c r="O56" s="107">
        <v>105.102</v>
      </c>
      <c r="P56" s="106">
        <v>2.52E-4</v>
      </c>
      <c r="Q56" s="107">
        <v>1385.58</v>
      </c>
      <c r="R56" s="106">
        <v>0.00133</v>
      </c>
      <c r="S56" s="107">
        <v>-1660.0</v>
      </c>
      <c r="T56" s="106">
        <v>8.01E-4</v>
      </c>
      <c r="U56" s="88">
        <v>-193.465</v>
      </c>
      <c r="V56" s="88">
        <v>2.76125</v>
      </c>
      <c r="W56" s="109">
        <v>6.9E9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-19.3242</v>
      </c>
      <c r="D57" s="106">
        <v>0.023121</v>
      </c>
      <c r="E57" s="84">
        <v>-64.9451</v>
      </c>
      <c r="F57" s="106">
        <v>0.893767</v>
      </c>
      <c r="G57" s="108">
        <v>-786.358</v>
      </c>
      <c r="H57" s="106">
        <v>0.039296</v>
      </c>
      <c r="I57" s="106">
        <v>-952.526</v>
      </c>
      <c r="J57" s="106">
        <v>0.033159</v>
      </c>
      <c r="K57" s="106">
        <v>-1790.46</v>
      </c>
      <c r="L57" s="106">
        <v>7.46E-4</v>
      </c>
      <c r="M57" s="107">
        <v>741.284</v>
      </c>
      <c r="N57" s="106">
        <v>0.008031</v>
      </c>
      <c r="O57" s="107">
        <v>64.6132</v>
      </c>
      <c r="P57" s="106">
        <v>2.65E-4</v>
      </c>
      <c r="Q57" s="107">
        <v>852.945</v>
      </c>
      <c r="R57" s="106">
        <v>0.001341</v>
      </c>
      <c r="S57" s="107">
        <v>-1660.0</v>
      </c>
      <c r="T57" s="106">
        <v>2.76E-4</v>
      </c>
      <c r="U57" s="88">
        <v>-115.656</v>
      </c>
      <c r="V57" s="88">
        <v>2.18782</v>
      </c>
      <c r="W57" s="109">
        <v>1.1E10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-21.286</v>
      </c>
      <c r="D58" s="106">
        <v>0.228819</v>
      </c>
      <c r="E58" s="84">
        <v>-48.7241</v>
      </c>
      <c r="F58" s="106">
        <v>0.619129</v>
      </c>
      <c r="G58" s="108">
        <v>-1383.46</v>
      </c>
      <c r="H58" s="106">
        <v>0.006738</v>
      </c>
      <c r="I58" s="106">
        <v>-1233.58</v>
      </c>
      <c r="J58" s="106">
        <v>0.011722</v>
      </c>
      <c r="K58" s="106">
        <v>-1262.72</v>
      </c>
      <c r="L58" s="109">
        <v>0.010731</v>
      </c>
      <c r="M58" s="107">
        <v>17.0202</v>
      </c>
      <c r="N58" s="106">
        <v>0.114313</v>
      </c>
      <c r="O58" s="107">
        <v>98.4287</v>
      </c>
      <c r="P58" s="109">
        <v>5.26E-5</v>
      </c>
      <c r="Q58" s="107">
        <v>890.84</v>
      </c>
      <c r="R58" s="106">
        <v>4.35E-4</v>
      </c>
      <c r="S58" s="107">
        <v>-1660.0</v>
      </c>
      <c r="T58" s="106">
        <v>0.00806</v>
      </c>
      <c r="U58" s="88">
        <v>-83.41</v>
      </c>
      <c r="V58" s="88">
        <v>4.97905</v>
      </c>
      <c r="W58" s="109">
        <v>2.12E9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-21.9316</v>
      </c>
      <c r="D59" s="106">
        <v>0.177309</v>
      </c>
      <c r="E59" s="84">
        <v>-55.9239</v>
      </c>
      <c r="F59" s="106">
        <v>0.729805</v>
      </c>
      <c r="G59" s="108">
        <v>-1034.84</v>
      </c>
      <c r="H59" s="106">
        <v>0.012184</v>
      </c>
      <c r="I59" s="106">
        <v>-989.391</v>
      </c>
      <c r="J59" s="106">
        <v>0.0216</v>
      </c>
      <c r="K59" s="106">
        <v>-1055.7</v>
      </c>
      <c r="L59" s="109">
        <v>0.012448</v>
      </c>
      <c r="M59" s="107">
        <v>79.2427</v>
      </c>
      <c r="N59" s="106">
        <v>0.041318</v>
      </c>
      <c r="O59" s="107">
        <v>72.7539</v>
      </c>
      <c r="P59" s="109">
        <v>9.8E-5</v>
      </c>
      <c r="Q59" s="107">
        <v>971.174</v>
      </c>
      <c r="R59" s="106">
        <v>5.56E-4</v>
      </c>
      <c r="S59" s="107">
        <v>-1660.0</v>
      </c>
      <c r="T59" s="106">
        <v>0.004682</v>
      </c>
      <c r="U59" s="88">
        <v>-95.7744</v>
      </c>
      <c r="V59" s="88">
        <v>2.93885</v>
      </c>
      <c r="W59" s="109">
        <v>6.09E9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-29.906</v>
      </c>
      <c r="D60" s="106">
        <v>0.41468</v>
      </c>
      <c r="E60" s="84">
        <v>-44.9024</v>
      </c>
      <c r="F60" s="106">
        <v>0.547734</v>
      </c>
      <c r="G60" s="108">
        <v>-674.418</v>
      </c>
      <c r="H60" s="106">
        <v>0.008332</v>
      </c>
      <c r="I60" s="106">
        <v>-642.525</v>
      </c>
      <c r="J60" s="106">
        <v>0.016785</v>
      </c>
      <c r="K60" s="106">
        <v>-785.781</v>
      </c>
      <c r="L60" s="109">
        <v>0.005545</v>
      </c>
      <c r="M60" s="107">
        <v>480.453</v>
      </c>
      <c r="N60" s="106">
        <v>0.005228</v>
      </c>
      <c r="O60" s="107">
        <v>58.2378</v>
      </c>
      <c r="P60" s="109">
        <v>5.5E-5</v>
      </c>
      <c r="Q60" s="107">
        <v>618.362</v>
      </c>
      <c r="R60" s="106">
        <v>4.7E-4</v>
      </c>
      <c r="S60" s="107">
        <v>-1660.0</v>
      </c>
      <c r="T60" s="106">
        <v>0.00117</v>
      </c>
      <c r="U60" s="88">
        <v>-56.8935</v>
      </c>
      <c r="V60" s="88">
        <v>2.05721</v>
      </c>
      <c r="W60" s="109">
        <v>1.24E10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-27.4946</v>
      </c>
      <c r="D61" s="106">
        <v>0.921488</v>
      </c>
      <c r="E61" s="84">
        <v>-28.1062</v>
      </c>
      <c r="F61" s="106">
        <v>0.073988</v>
      </c>
      <c r="G61" s="108">
        <v>-1049.06</v>
      </c>
      <c r="H61" s="106">
        <v>6.7E-4</v>
      </c>
      <c r="I61" s="106">
        <v>-1040.8</v>
      </c>
      <c r="J61" s="106">
        <v>6.04E-4</v>
      </c>
      <c r="K61" s="106">
        <v>-710.65</v>
      </c>
      <c r="L61" s="109">
        <v>6.93E-4</v>
      </c>
      <c r="M61" s="107">
        <v>177.074</v>
      </c>
      <c r="N61" s="109">
        <v>0.001179</v>
      </c>
      <c r="O61" s="107">
        <v>74.5009</v>
      </c>
      <c r="P61" s="109">
        <v>7.22E-6</v>
      </c>
      <c r="Q61" s="107">
        <v>1028.86</v>
      </c>
      <c r="R61" s="109">
        <v>1.98E-5</v>
      </c>
      <c r="S61" s="107">
        <v>-1660.0</v>
      </c>
      <c r="T61" s="106">
        <v>0.001351</v>
      </c>
      <c r="U61" s="88">
        <v>-31.2531</v>
      </c>
      <c r="V61" s="88">
        <v>1.49692</v>
      </c>
      <c r="W61" s="109">
        <v>2.35E10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-31.8279</v>
      </c>
      <c r="D62" s="106">
        <v>0.905364</v>
      </c>
      <c r="E62" s="84">
        <v>-29.1931</v>
      </c>
      <c r="F62" s="106">
        <v>0.086382</v>
      </c>
      <c r="G62" s="108">
        <v>-561.005</v>
      </c>
      <c r="H62" s="106">
        <v>0.001191</v>
      </c>
      <c r="I62" s="106">
        <v>-856.564</v>
      </c>
      <c r="J62" s="106">
        <v>8.1E-4</v>
      </c>
      <c r="K62" s="106">
        <v>-618.777</v>
      </c>
      <c r="L62" s="109">
        <v>0.001018</v>
      </c>
      <c r="M62" s="107">
        <v>67.6131</v>
      </c>
      <c r="N62" s="109">
        <v>0.004192</v>
      </c>
      <c r="O62" s="107">
        <v>59.4358</v>
      </c>
      <c r="P62" s="109">
        <v>8.44E-6</v>
      </c>
      <c r="Q62" s="107">
        <v>767.5</v>
      </c>
      <c r="R62" s="109">
        <v>2.8E-5</v>
      </c>
      <c r="S62" s="107">
        <v>-1660.0</v>
      </c>
      <c r="T62" s="106">
        <v>0.001006</v>
      </c>
      <c r="U62" s="88">
        <v>-34.6943</v>
      </c>
      <c r="V62" s="88">
        <v>1.01267</v>
      </c>
      <c r="W62" s="109">
        <v>5.13E10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-34.7555</v>
      </c>
      <c r="D63" s="106">
        <v>0.89776</v>
      </c>
      <c r="E63" s="84">
        <v>-27.2568</v>
      </c>
      <c r="F63" s="106">
        <v>0.097314</v>
      </c>
      <c r="G63" s="108">
        <v>-613.012</v>
      </c>
      <c r="H63" s="106">
        <v>8.77E-4</v>
      </c>
      <c r="I63" s="106">
        <v>-542.326</v>
      </c>
      <c r="J63" s="106">
        <v>9.48E-4</v>
      </c>
      <c r="K63" s="106">
        <v>-445.805</v>
      </c>
      <c r="L63" s="109">
        <v>0.001254</v>
      </c>
      <c r="M63" s="107">
        <v>244.439</v>
      </c>
      <c r="N63" s="109">
        <v>0.001342</v>
      </c>
      <c r="O63" s="107">
        <v>56.9719</v>
      </c>
      <c r="P63" s="109">
        <v>3.85E-6</v>
      </c>
      <c r="Q63" s="107">
        <v>500.948</v>
      </c>
      <c r="R63" s="109">
        <v>4.18E-5</v>
      </c>
      <c r="S63" s="107">
        <v>-1660.0</v>
      </c>
      <c r="T63" s="106">
        <v>4.59E-4</v>
      </c>
      <c r="U63" s="88">
        <v>-35.8783</v>
      </c>
      <c r="V63" s="88">
        <v>0.960099</v>
      </c>
      <c r="W63" s="109">
        <v>5.7E10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-23.257</v>
      </c>
      <c r="D64" s="106">
        <v>0.665608</v>
      </c>
      <c r="E64" s="84">
        <v>-17.833</v>
      </c>
      <c r="F64" s="106">
        <v>0.321584</v>
      </c>
      <c r="G64" s="108">
        <v>-924.754</v>
      </c>
      <c r="H64" s="106">
        <v>0.001898</v>
      </c>
      <c r="I64" s="106">
        <v>-1019.57</v>
      </c>
      <c r="J64" s="106">
        <v>0.001539</v>
      </c>
      <c r="K64" s="106">
        <v>-479.367</v>
      </c>
      <c r="L64" s="109">
        <v>0.001584</v>
      </c>
      <c r="M64" s="107">
        <v>144.668</v>
      </c>
      <c r="N64" s="109">
        <v>0.004423</v>
      </c>
      <c r="O64" s="107">
        <v>156.421</v>
      </c>
      <c r="P64" s="109">
        <v>3.21E-6</v>
      </c>
      <c r="Q64" s="107">
        <v>943.927</v>
      </c>
      <c r="R64" s="109">
        <v>9.63E-5</v>
      </c>
      <c r="S64" s="107">
        <v>-1660.0</v>
      </c>
      <c r="T64" s="106">
        <v>0.003264</v>
      </c>
      <c r="U64" s="88">
        <v>-29.9858</v>
      </c>
      <c r="V64" s="88">
        <v>4.36858</v>
      </c>
      <c r="W64" s="109">
        <v>2.75E9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-22.4063</v>
      </c>
      <c r="D65" s="106">
        <v>0.744197</v>
      </c>
      <c r="E65" s="84">
        <v>-19.2191</v>
      </c>
      <c r="F65" s="106">
        <v>0.240957</v>
      </c>
      <c r="G65" s="108">
        <v>-903.537</v>
      </c>
      <c r="H65" s="106">
        <v>0.001334</v>
      </c>
      <c r="I65" s="106">
        <v>-818.765</v>
      </c>
      <c r="J65" s="106">
        <v>0.001393</v>
      </c>
      <c r="K65" s="106">
        <v>-409.872</v>
      </c>
      <c r="L65" s="109">
        <v>0.001786</v>
      </c>
      <c r="M65" s="107">
        <v>83.2486</v>
      </c>
      <c r="N65" s="109">
        <v>0.007508</v>
      </c>
      <c r="O65" s="107">
        <v>94.1743</v>
      </c>
      <c r="P65" s="109">
        <v>4.59E-6</v>
      </c>
      <c r="Q65" s="107">
        <v>616.091</v>
      </c>
      <c r="R65" s="109">
        <v>7.66E-5</v>
      </c>
      <c r="S65" s="107">
        <v>-1660.0</v>
      </c>
      <c r="T65" s="106">
        <v>0.002744</v>
      </c>
      <c r="U65" s="88">
        <v>-28.2661</v>
      </c>
      <c r="V65" s="88">
        <v>1.99585</v>
      </c>
      <c r="W65" s="109">
        <v>1.32E10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-24.5219</v>
      </c>
      <c r="D66" s="106">
        <v>0.698379</v>
      </c>
      <c r="E66" s="84">
        <v>-17.7625</v>
      </c>
      <c r="F66" s="106">
        <v>0.290477</v>
      </c>
      <c r="G66" s="108">
        <v>-537.915</v>
      </c>
      <c r="H66" s="106">
        <v>0.001129</v>
      </c>
      <c r="I66" s="106">
        <v>-460.166</v>
      </c>
      <c r="J66" s="106">
        <v>0.001914</v>
      </c>
      <c r="K66" s="106">
        <v>-312.155</v>
      </c>
      <c r="L66" s="109">
        <v>0.002441</v>
      </c>
      <c r="M66" s="107">
        <v>168.957</v>
      </c>
      <c r="N66" s="109">
        <v>0.004046</v>
      </c>
      <c r="O66" s="107">
        <v>48.1829</v>
      </c>
      <c r="P66" s="109">
        <v>1.72E-5</v>
      </c>
      <c r="Q66" s="107">
        <v>495.178</v>
      </c>
      <c r="R66" s="109">
        <v>7.62E-5</v>
      </c>
      <c r="S66" s="107">
        <v>-1660.0</v>
      </c>
      <c r="T66" s="106">
        <v>0.00152</v>
      </c>
      <c r="U66" s="88">
        <v>-26.3363</v>
      </c>
      <c r="V66" s="88">
        <v>1.97382</v>
      </c>
      <c r="W66" s="109">
        <v>1.35E10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1.06E-11</v>
      </c>
      <c r="E70" s="109">
        <v>-1.77E-12</v>
      </c>
      <c r="F70" s="109">
        <v>3.85E-11</v>
      </c>
      <c r="G70" s="109">
        <v>5.0E-11</v>
      </c>
      <c r="H70" s="109">
        <v>-2.94E-10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-1.77E-12</v>
      </c>
      <c r="E71" s="109">
        <v>5.34E-11</v>
      </c>
      <c r="F71" s="109">
        <v>-2.86E-9</v>
      </c>
      <c r="G71" s="109">
        <v>6.86E-10</v>
      </c>
      <c r="H71" s="109">
        <v>-1.74E-9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3.85E-11</v>
      </c>
      <c r="E72" s="109">
        <v>-2.86E-9</v>
      </c>
      <c r="F72" s="109">
        <v>1.91E-7</v>
      </c>
      <c r="G72" s="109">
        <v>-7.5E-8</v>
      </c>
      <c r="H72" s="109">
        <v>1.29E-7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5.0E-11</v>
      </c>
      <c r="E73" s="109">
        <v>6.86E-10</v>
      </c>
      <c r="F73" s="109">
        <v>-7.5E-8</v>
      </c>
      <c r="G73" s="109">
        <v>5.44E-8</v>
      </c>
      <c r="H73" s="109">
        <v>-7.56E-8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-2.94E-10</v>
      </c>
      <c r="E74" s="109">
        <v>-1.74E-9</v>
      </c>
      <c r="F74" s="109">
        <v>1.29E-7</v>
      </c>
      <c r="G74" s="109">
        <v>-7.56E-8</v>
      </c>
      <c r="H74" s="109">
        <v>2.4E-7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  <col customWidth="1" min="22" max="22" width="17.71"/>
  </cols>
  <sheetData>
    <row r="1">
      <c r="A1" s="65"/>
      <c r="B1" s="66"/>
      <c r="C1" s="67" t="s">
        <v>150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0.3110721285</v>
      </c>
      <c r="D6" s="77">
        <f t="shared" ref="D6:D23" si="3">(E49*F49)/L6</f>
        <v>0.3876082903</v>
      </c>
      <c r="E6" s="77">
        <f t="shared" ref="E6:E23" si="4">(G49*H49)/$L6</f>
        <v>0.1606540307</v>
      </c>
      <c r="F6" s="77">
        <f t="shared" ref="F6:F23" si="5">(J49*I49)/$L6</f>
        <v>0.1190850309</v>
      </c>
      <c r="G6" s="77">
        <f t="shared" ref="G6:G23" si="6">(K49*L49)/$L6</f>
        <v>0.02347800403</v>
      </c>
      <c r="H6" s="77">
        <f t="shared" ref="H6:H23" si="7">(M49*N49)/L6</f>
        <v>-0.03111730504</v>
      </c>
      <c r="I6" s="77">
        <f t="shared" ref="I6:I23" si="8">(O49*P49)/L6</f>
        <v>-0.0001589067808</v>
      </c>
      <c r="J6" s="77">
        <f t="shared" ref="J6:J23" si="9">(Q49*R49)/L6</f>
        <v>-0.005678726069</v>
      </c>
      <c r="K6" s="77">
        <f t="shared" ref="K6:K23" si="10">(S49*T49)/L6</f>
        <v>0.0350390416</v>
      </c>
      <c r="L6" s="23">
        <f t="shared" ref="L6:M6" si="1">U49</f>
        <v>-44.1068</v>
      </c>
      <c r="M6" s="23">
        <f t="shared" si="1"/>
        <v>14.0733</v>
      </c>
      <c r="N6" s="78">
        <f t="shared" ref="N6:N23" si="12">M6/abs(L6)</f>
        <v>0.3190732495</v>
      </c>
      <c r="O6" s="65"/>
      <c r="P6" s="65"/>
      <c r="Q6" s="65"/>
      <c r="R6" s="65"/>
      <c r="S6" s="79"/>
      <c r="T6" s="65"/>
      <c r="U6" s="65"/>
      <c r="V6" s="79"/>
      <c r="W6" s="94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0.29536479</v>
      </c>
      <c r="D7" s="77">
        <f t="shared" si="3"/>
        <v>0.377190266</v>
      </c>
      <c r="E7" s="77">
        <f t="shared" si="4"/>
        <v>0.1773502684</v>
      </c>
      <c r="F7" s="77">
        <f t="shared" si="5"/>
        <v>0.1370131091</v>
      </c>
      <c r="G7" s="77">
        <f t="shared" si="6"/>
        <v>0.02524025547</v>
      </c>
      <c r="H7" s="77">
        <f t="shared" si="7"/>
        <v>-0.0342390105</v>
      </c>
      <c r="I7" s="77">
        <f t="shared" si="8"/>
        <v>-0.0001452631246</v>
      </c>
      <c r="J7" s="77">
        <f t="shared" si="9"/>
        <v>-0.006815575804</v>
      </c>
      <c r="K7" s="77">
        <f t="shared" si="10"/>
        <v>0.02917436481</v>
      </c>
      <c r="L7" s="23">
        <f t="shared" ref="L7:M7" si="11">U50</f>
        <v>-38.8622</v>
      </c>
      <c r="M7" s="23">
        <f t="shared" si="11"/>
        <v>8.53928</v>
      </c>
      <c r="N7" s="78">
        <f t="shared" si="12"/>
        <v>0.2197322848</v>
      </c>
      <c r="O7" s="81" t="s">
        <v>97</v>
      </c>
      <c r="S7" s="79"/>
      <c r="T7" s="65"/>
      <c r="U7" s="65"/>
      <c r="V7" s="79"/>
      <c r="W7" s="94"/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0.2695552689</v>
      </c>
      <c r="D8" s="77">
        <f t="shared" si="3"/>
        <v>0.3768470196</v>
      </c>
      <c r="E8" s="77">
        <f t="shared" si="4"/>
        <v>0.1802432724</v>
      </c>
      <c r="F8" s="77">
        <f t="shared" si="5"/>
        <v>0.1722511103</v>
      </c>
      <c r="G8" s="77">
        <f t="shared" si="6"/>
        <v>0.0239831365</v>
      </c>
      <c r="H8" s="77">
        <f t="shared" si="7"/>
        <v>-0.03804987321</v>
      </c>
      <c r="I8" s="77">
        <f t="shared" si="8"/>
        <v>-0.0001846488703</v>
      </c>
      <c r="J8" s="77">
        <f t="shared" si="9"/>
        <v>-0.008068856347</v>
      </c>
      <c r="K8" s="77">
        <f t="shared" si="10"/>
        <v>0.02339408796</v>
      </c>
      <c r="L8" s="23">
        <f t="shared" ref="L8:M8" si="13">U51</f>
        <v>-40.3042</v>
      </c>
      <c r="M8" s="23">
        <f t="shared" si="13"/>
        <v>11.5401</v>
      </c>
      <c r="N8" s="78">
        <f t="shared" si="12"/>
        <v>0.2863249984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65"/>
      <c r="U8" s="65"/>
      <c r="V8" s="79"/>
      <c r="W8" s="94"/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0.02871175237</v>
      </c>
      <c r="D9" s="77">
        <f t="shared" si="3"/>
        <v>0.4580520451</v>
      </c>
      <c r="E9" s="77">
        <f t="shared" si="4"/>
        <v>0.2957959983</v>
      </c>
      <c r="F9" s="77">
        <f t="shared" si="5"/>
        <v>0.2297346905</v>
      </c>
      <c r="G9" s="77">
        <f t="shared" si="6"/>
        <v>0.002327104571</v>
      </c>
      <c r="H9" s="77">
        <f t="shared" si="7"/>
        <v>-0.009792601783</v>
      </c>
      <c r="I9" s="77">
        <f t="shared" si="8"/>
        <v>-0.0002075902115</v>
      </c>
      <c r="J9" s="77">
        <f t="shared" si="9"/>
        <v>-0.00969229709</v>
      </c>
      <c r="K9" s="77">
        <f t="shared" si="10"/>
        <v>0.005083853885</v>
      </c>
      <c r="L9" s="23">
        <f t="shared" ref="L9:M9" si="14">U52</f>
        <v>-238.689</v>
      </c>
      <c r="M9" s="23">
        <f t="shared" si="14"/>
        <v>7.47711</v>
      </c>
      <c r="N9" s="78">
        <f t="shared" si="12"/>
        <v>0.03132574186</v>
      </c>
      <c r="O9" s="82" t="s">
        <v>13</v>
      </c>
      <c r="P9" s="87">
        <v>-34.8017</v>
      </c>
      <c r="Q9" s="87">
        <v>0.758986</v>
      </c>
      <c r="R9" s="85">
        <f t="shared" ref="R9:R13" si="16">Q9/abs(P9)</f>
        <v>0.02180887715</v>
      </c>
      <c r="S9" s="86">
        <f>R9/sqrt(sum(Y39:Y41))</f>
        <v>0.02341330814</v>
      </c>
      <c r="T9" s="65"/>
      <c r="U9" s="65"/>
      <c r="V9" s="79"/>
      <c r="W9" s="94"/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0.009667545589</v>
      </c>
      <c r="D10" s="77">
        <f t="shared" si="3"/>
        <v>0.5589068356</v>
      </c>
      <c r="E10" s="77">
        <f t="shared" si="4"/>
        <v>0.2911003264</v>
      </c>
      <c r="F10" s="77">
        <f t="shared" si="5"/>
        <v>0.1725038951</v>
      </c>
      <c r="G10" s="77">
        <f t="shared" si="6"/>
        <v>0.0008287914883</v>
      </c>
      <c r="H10" s="77">
        <f t="shared" si="7"/>
        <v>-0.0239589555</v>
      </c>
      <c r="I10" s="77">
        <f t="shared" si="8"/>
        <v>-0.0002258420054</v>
      </c>
      <c r="J10" s="77">
        <f t="shared" si="9"/>
        <v>-0.01045606386</v>
      </c>
      <c r="K10" s="77">
        <f t="shared" si="10"/>
        <v>0.001631883999</v>
      </c>
      <c r="L10" s="23">
        <f t="shared" ref="L10:M10" si="15">U53</f>
        <v>-244.135</v>
      </c>
      <c r="M10" s="23">
        <f t="shared" si="15"/>
        <v>2.92437</v>
      </c>
      <c r="N10" s="78">
        <f t="shared" si="12"/>
        <v>0.0119784955</v>
      </c>
      <c r="O10" s="82" t="s">
        <v>103</v>
      </c>
      <c r="P10" s="87">
        <v>-30.6255</v>
      </c>
      <c r="Q10" s="87">
        <v>2.10621</v>
      </c>
      <c r="R10" s="85">
        <f t="shared" si="16"/>
        <v>0.06877308126</v>
      </c>
      <c r="S10" s="79"/>
      <c r="T10" s="65"/>
      <c r="U10" s="65"/>
      <c r="V10" s="79"/>
      <c r="W10" s="94"/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0.004321038673</v>
      </c>
      <c r="D11" s="77">
        <f t="shared" si="3"/>
        <v>0.7284391289</v>
      </c>
      <c r="E11" s="77">
        <f t="shared" si="4"/>
        <v>0.2421763117</v>
      </c>
      <c r="F11" s="77">
        <f t="shared" si="5"/>
        <v>0.1100192356</v>
      </c>
      <c r="G11" s="77">
        <f t="shared" si="6"/>
        <v>0.0004079529158</v>
      </c>
      <c r="H11" s="77">
        <f t="shared" si="7"/>
        <v>-0.07540982483</v>
      </c>
      <c r="I11" s="77">
        <f t="shared" si="8"/>
        <v>-0.0002197658135</v>
      </c>
      <c r="J11" s="77">
        <f t="shared" si="9"/>
        <v>-0.01053796204</v>
      </c>
      <c r="K11" s="77">
        <f t="shared" si="10"/>
        <v>0.0007963974946</v>
      </c>
      <c r="L11" s="23">
        <f t="shared" ref="L11:M11" si="17">U54</f>
        <v>-97.1324</v>
      </c>
      <c r="M11" s="23">
        <f t="shared" si="17"/>
        <v>1.71383</v>
      </c>
      <c r="N11" s="78">
        <f t="shared" si="12"/>
        <v>0.017644267</v>
      </c>
      <c r="O11" s="82" t="s">
        <v>104</v>
      </c>
      <c r="P11" s="87">
        <v>-606.41</v>
      </c>
      <c r="Q11" s="87">
        <v>110.677</v>
      </c>
      <c r="R11" s="85">
        <f t="shared" si="16"/>
        <v>0.1825118319</v>
      </c>
      <c r="S11" s="79"/>
      <c r="T11" s="65"/>
      <c r="U11" s="65"/>
      <c r="V11" s="79"/>
      <c r="W11" s="94"/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0.0467210705</v>
      </c>
      <c r="D12" s="77">
        <f t="shared" si="3"/>
        <v>0.3501731676</v>
      </c>
      <c r="E12" s="77">
        <f t="shared" si="4"/>
        <v>0.1727522258</v>
      </c>
      <c r="F12" s="77">
        <f t="shared" si="5"/>
        <v>0.3073833093</v>
      </c>
      <c r="G12" s="77">
        <f t="shared" si="6"/>
        <v>0.09884111955</v>
      </c>
      <c r="H12" s="77">
        <f t="shared" si="7"/>
        <v>-0.01323477048</v>
      </c>
      <c r="I12" s="77">
        <f t="shared" si="8"/>
        <v>-0.0001056974131</v>
      </c>
      <c r="J12" s="77">
        <f t="shared" si="9"/>
        <v>-0.006791463598</v>
      </c>
      <c r="K12" s="77">
        <f t="shared" si="10"/>
        <v>0.04425047367</v>
      </c>
      <c r="L12" s="23">
        <f t="shared" ref="L12:M12" si="18">U55</f>
        <v>-159.921</v>
      </c>
      <c r="M12" s="23">
        <f t="shared" si="18"/>
        <v>5.85955</v>
      </c>
      <c r="N12" s="78">
        <f t="shared" si="12"/>
        <v>0.03664027864</v>
      </c>
      <c r="O12" s="82" t="s">
        <v>105</v>
      </c>
      <c r="P12" s="87">
        <v>-604.232</v>
      </c>
      <c r="Q12" s="87">
        <v>58.9211</v>
      </c>
      <c r="R12" s="85">
        <f t="shared" si="16"/>
        <v>0.09751403434</v>
      </c>
      <c r="S12" s="79"/>
      <c r="T12" s="65"/>
      <c r="U12" s="65"/>
      <c r="V12" s="79"/>
      <c r="W12" s="94"/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0.0183621612</v>
      </c>
      <c r="D13" s="77">
        <f t="shared" si="3"/>
        <v>0.4174853914</v>
      </c>
      <c r="E13" s="77">
        <f t="shared" si="4"/>
        <v>0.2169657177</v>
      </c>
      <c r="F13" s="77">
        <f t="shared" si="5"/>
        <v>0.3230639505</v>
      </c>
      <c r="G13" s="77">
        <f t="shared" si="6"/>
        <v>0.04471624231</v>
      </c>
      <c r="H13" s="77">
        <f t="shared" si="7"/>
        <v>-0.02682175614</v>
      </c>
      <c r="I13" s="77">
        <f t="shared" si="8"/>
        <v>-0.0001143158174</v>
      </c>
      <c r="J13" s="77">
        <f t="shared" si="9"/>
        <v>-0.008662001793</v>
      </c>
      <c r="K13" s="77">
        <f t="shared" si="10"/>
        <v>0.01500859299</v>
      </c>
      <c r="L13" s="23">
        <f t="shared" ref="L13:M13" si="19">U56</f>
        <v>-173.979</v>
      </c>
      <c r="M13" s="23">
        <f t="shared" si="19"/>
        <v>2.68331</v>
      </c>
      <c r="N13" s="78">
        <f t="shared" si="12"/>
        <v>0.01542318326</v>
      </c>
      <c r="O13" s="82" t="s">
        <v>106</v>
      </c>
      <c r="P13" s="88">
        <v>-491.216</v>
      </c>
      <c r="Q13" s="89">
        <v>141.79</v>
      </c>
      <c r="R13" s="85">
        <f t="shared" si="16"/>
        <v>0.2886510211</v>
      </c>
      <c r="S13" s="79"/>
      <c r="T13" s="65"/>
      <c r="U13" s="65"/>
      <c r="V13" s="79"/>
      <c r="W13" s="94"/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0.009627157912</v>
      </c>
      <c r="D14" s="77">
        <f t="shared" si="3"/>
        <v>0.4743813015</v>
      </c>
      <c r="E14" s="77">
        <f t="shared" si="4"/>
        <v>0.21061334</v>
      </c>
      <c r="F14" s="77">
        <f t="shared" si="5"/>
        <v>0.3313770382</v>
      </c>
      <c r="G14" s="77">
        <f t="shared" si="6"/>
        <v>0.02214393143</v>
      </c>
      <c r="H14" s="77">
        <f t="shared" si="7"/>
        <v>-0.04597738578</v>
      </c>
      <c r="I14" s="77">
        <f t="shared" si="8"/>
        <v>-0.0001009130236</v>
      </c>
      <c r="J14" s="77">
        <f t="shared" si="9"/>
        <v>-0.008663362888</v>
      </c>
      <c r="K14" s="77">
        <f t="shared" si="10"/>
        <v>0.006601617805</v>
      </c>
      <c r="L14" s="23">
        <f t="shared" ref="L14:M14" si="20">U57</f>
        <v>-110.891</v>
      </c>
      <c r="M14" s="23">
        <f t="shared" si="20"/>
        <v>2.35366</v>
      </c>
      <c r="N14" s="78">
        <f t="shared" si="12"/>
        <v>0.0212249867</v>
      </c>
      <c r="P14" s="90"/>
      <c r="Q14" s="91"/>
      <c r="R14" s="92"/>
      <c r="S14" s="79"/>
      <c r="T14" s="65"/>
      <c r="U14" s="65"/>
      <c r="V14" s="79"/>
      <c r="W14" s="94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0.1348817203</v>
      </c>
      <c r="D15" s="77">
        <f t="shared" si="3"/>
        <v>0.3420851558</v>
      </c>
      <c r="E15" s="77">
        <f t="shared" si="4"/>
        <v>0.1180431775</v>
      </c>
      <c r="F15" s="77">
        <f t="shared" si="5"/>
        <v>0.1245321461</v>
      </c>
      <c r="G15" s="77">
        <f t="shared" si="6"/>
        <v>0.1225629263</v>
      </c>
      <c r="H15" s="77">
        <f t="shared" si="7"/>
        <v>-0.02266324099</v>
      </c>
      <c r="I15" s="77">
        <f t="shared" si="8"/>
        <v>-0.00007231062414</v>
      </c>
      <c r="J15" s="77">
        <f t="shared" si="9"/>
        <v>-0.003978362069</v>
      </c>
      <c r="K15" s="77">
        <f t="shared" si="10"/>
        <v>0.1846120129</v>
      </c>
      <c r="L15" s="23">
        <f t="shared" ref="L15:M15" si="21">U58</f>
        <v>-78.4807</v>
      </c>
      <c r="M15" s="23">
        <f t="shared" si="21"/>
        <v>6.12997</v>
      </c>
      <c r="N15" s="78">
        <f t="shared" si="12"/>
        <v>0.07810799343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0.08313221933</v>
      </c>
      <c r="D16" s="77">
        <f t="shared" si="3"/>
        <v>0.4258119743</v>
      </c>
      <c r="E16" s="77">
        <f t="shared" si="4"/>
        <v>0.117325125</v>
      </c>
      <c r="F16" s="77">
        <f t="shared" si="5"/>
        <v>0.1583784242</v>
      </c>
      <c r="G16" s="77">
        <f t="shared" si="6"/>
        <v>0.1499322148</v>
      </c>
      <c r="H16" s="77">
        <f t="shared" si="7"/>
        <v>-0.03472837683</v>
      </c>
      <c r="I16" s="77">
        <f t="shared" si="8"/>
        <v>-0.00008326286682</v>
      </c>
      <c r="J16" s="77">
        <f t="shared" si="9"/>
        <v>-0.00527399789</v>
      </c>
      <c r="K16" s="77">
        <f t="shared" si="10"/>
        <v>0.1055131637</v>
      </c>
      <c r="L16" s="23">
        <f t="shared" ref="L16:M16" si="22">U59</f>
        <v>-84.7517</v>
      </c>
      <c r="M16" s="23">
        <f t="shared" si="22"/>
        <v>3.95017</v>
      </c>
      <c r="N16" s="78">
        <f t="shared" si="12"/>
        <v>0.04660874059</v>
      </c>
      <c r="P16" s="23"/>
      <c r="Q16" s="93"/>
      <c r="R16" s="93"/>
      <c r="S16" s="79"/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0.08774938081</v>
      </c>
      <c r="D17" s="77">
        <f t="shared" si="3"/>
        <v>0.5013209885</v>
      </c>
      <c r="E17" s="77">
        <f t="shared" si="4"/>
        <v>0.1176940849</v>
      </c>
      <c r="F17" s="77">
        <f t="shared" si="5"/>
        <v>0.2269570275</v>
      </c>
      <c r="G17" s="77">
        <f t="shared" si="6"/>
        <v>0.08710911343</v>
      </c>
      <c r="H17" s="77">
        <f t="shared" si="7"/>
        <v>-0.05196301019</v>
      </c>
      <c r="I17" s="77">
        <f t="shared" si="8"/>
        <v>-0.00008567389734</v>
      </c>
      <c r="J17" s="77">
        <f t="shared" si="9"/>
        <v>-0.005724351684</v>
      </c>
      <c r="K17" s="77">
        <f t="shared" si="10"/>
        <v>0.03693969752</v>
      </c>
      <c r="L17" s="23">
        <f t="shared" ref="L17:M17" si="23">U60</f>
        <v>-66.8679</v>
      </c>
      <c r="M17" s="23">
        <f t="shared" si="23"/>
        <v>3.67362</v>
      </c>
      <c r="N17" s="78">
        <f t="shared" si="12"/>
        <v>0.05493846823</v>
      </c>
      <c r="O17" s="23"/>
      <c r="P17" s="23"/>
      <c r="Q17" s="93"/>
      <c r="R17" s="93"/>
      <c r="S17" s="79"/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0.8241719869</v>
      </c>
      <c r="D18" s="77">
        <f t="shared" si="3"/>
        <v>0.06360307638</v>
      </c>
      <c r="E18" s="77">
        <f t="shared" si="4"/>
        <v>0.01974831724</v>
      </c>
      <c r="F18" s="77">
        <f t="shared" si="5"/>
        <v>0.02098545283</v>
      </c>
      <c r="G18" s="77">
        <f t="shared" si="6"/>
        <v>0.01478304016</v>
      </c>
      <c r="H18" s="77">
        <f t="shared" si="7"/>
        <v>-0.00555985914</v>
      </c>
      <c r="I18" s="77">
        <f t="shared" si="8"/>
        <v>-0.00001654837239</v>
      </c>
      <c r="J18" s="77">
        <f t="shared" si="9"/>
        <v>-0.0008013656668</v>
      </c>
      <c r="K18" s="77">
        <f t="shared" si="10"/>
        <v>0.06304804356</v>
      </c>
      <c r="L18" s="23">
        <f t="shared" ref="L18:M18" si="24">U61</f>
        <v>-31.0947</v>
      </c>
      <c r="M18" s="23">
        <f t="shared" si="24"/>
        <v>1.49367</v>
      </c>
      <c r="N18" s="78">
        <f t="shared" si="12"/>
        <v>0.0480361605</v>
      </c>
      <c r="O18" s="23"/>
      <c r="P18" s="23"/>
      <c r="Q18" s="93"/>
      <c r="R18" s="93"/>
      <c r="S18" s="79"/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0.828980497</v>
      </c>
      <c r="D19" s="77">
        <f t="shared" si="3"/>
        <v>0.07591870386</v>
      </c>
      <c r="E19" s="77">
        <f t="shared" si="4"/>
        <v>0.02030108336</v>
      </c>
      <c r="F19" s="77">
        <f t="shared" si="5"/>
        <v>0.02162243118</v>
      </c>
      <c r="G19" s="77">
        <f t="shared" si="6"/>
        <v>0.01837268949</v>
      </c>
      <c r="H19" s="77">
        <f t="shared" si="7"/>
        <v>-0.007552208359</v>
      </c>
      <c r="I19" s="77">
        <f t="shared" si="8"/>
        <v>-0.00001597695119</v>
      </c>
      <c r="J19" s="77">
        <f t="shared" si="9"/>
        <v>-0.0008099886113</v>
      </c>
      <c r="K19" s="77">
        <f t="shared" si="10"/>
        <v>0.04317847572</v>
      </c>
      <c r="L19" s="23">
        <f t="shared" ref="L19:M19" si="25">U62</f>
        <v>-35.5617</v>
      </c>
      <c r="M19" s="23">
        <f t="shared" si="25"/>
        <v>1.01547</v>
      </c>
      <c r="N19" s="78">
        <f t="shared" si="12"/>
        <v>0.02855515906</v>
      </c>
      <c r="O19" s="23"/>
      <c r="P19" s="23"/>
      <c r="Q19" s="93"/>
      <c r="R19" s="93"/>
      <c r="S19" s="79"/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0.8249125681</v>
      </c>
      <c r="D20" s="77">
        <f t="shared" si="3"/>
        <v>0.09846553124</v>
      </c>
      <c r="E20" s="77">
        <f t="shared" si="4"/>
        <v>0.01921596917</v>
      </c>
      <c r="F20" s="77">
        <f t="shared" si="5"/>
        <v>0.02335273612</v>
      </c>
      <c r="G20" s="77">
        <f t="shared" si="6"/>
        <v>0.02286959418</v>
      </c>
      <c r="H20" s="77">
        <f t="shared" si="7"/>
        <v>-0.01153033744</v>
      </c>
      <c r="I20" s="77">
        <f t="shared" si="8"/>
        <v>-0.00001274549731</v>
      </c>
      <c r="J20" s="77">
        <f t="shared" si="9"/>
        <v>-0.0008916953177</v>
      </c>
      <c r="K20" s="77">
        <f t="shared" si="10"/>
        <v>0.02360355773</v>
      </c>
      <c r="L20" s="23">
        <f t="shared" ref="L20:M20" si="26">U63</f>
        <v>-36.9224</v>
      </c>
      <c r="M20" s="23">
        <f t="shared" si="26"/>
        <v>0.907128</v>
      </c>
      <c r="N20" s="78">
        <f t="shared" si="12"/>
        <v>0.02456850042</v>
      </c>
      <c r="O20" s="23"/>
      <c r="P20" s="23"/>
      <c r="Q20" s="93"/>
      <c r="R20" s="93"/>
      <c r="S20" s="79"/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0.5213077866</v>
      </c>
      <c r="D21" s="77">
        <f t="shared" si="3"/>
        <v>0.216924533</v>
      </c>
      <c r="E21" s="77">
        <f t="shared" si="4"/>
        <v>0.0683421807</v>
      </c>
      <c r="F21" s="77">
        <f t="shared" si="5"/>
        <v>0.06766321835</v>
      </c>
      <c r="G21" s="77">
        <f t="shared" si="6"/>
        <v>0.02681988759</v>
      </c>
      <c r="H21" s="77">
        <f t="shared" si="7"/>
        <v>-0.02175907151</v>
      </c>
      <c r="I21" s="77">
        <f t="shared" si="8"/>
        <v>-0.00004712902209</v>
      </c>
      <c r="J21" s="77">
        <f t="shared" si="9"/>
        <v>-0.003070023123</v>
      </c>
      <c r="K21" s="77">
        <f t="shared" si="10"/>
        <v>0.1238293992</v>
      </c>
      <c r="L21" s="23">
        <f t="shared" ref="L21:M21" si="27">U64</f>
        <v>-29.2777</v>
      </c>
      <c r="M21" s="23">
        <f t="shared" si="27"/>
        <v>4.66921</v>
      </c>
      <c r="N21" s="78">
        <f t="shared" si="12"/>
        <v>0.1594800821</v>
      </c>
      <c r="O21" s="23"/>
      <c r="P21" s="23"/>
      <c r="Q21" s="93"/>
      <c r="R21" s="93"/>
      <c r="S21" s="79"/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0.563880416</v>
      </c>
      <c r="D22" s="77">
        <f t="shared" si="3"/>
        <v>0.1983212931</v>
      </c>
      <c r="E22" s="77">
        <f t="shared" si="4"/>
        <v>0.05673463032</v>
      </c>
      <c r="F22" s="77">
        <f t="shared" si="5"/>
        <v>0.05030006739</v>
      </c>
      <c r="G22" s="77">
        <f t="shared" si="6"/>
        <v>0.02655840865</v>
      </c>
      <c r="H22" s="77">
        <f t="shared" si="7"/>
        <v>-0.02109621791</v>
      </c>
      <c r="I22" s="77">
        <f t="shared" si="8"/>
        <v>-0.00003794113824</v>
      </c>
      <c r="J22" s="77">
        <f t="shared" si="9"/>
        <v>-0.002144477587</v>
      </c>
      <c r="K22" s="77">
        <f t="shared" si="10"/>
        <v>0.1274801743</v>
      </c>
      <c r="L22" s="23">
        <f t="shared" ref="L22:M22" si="28">U65</f>
        <v>-28.7127</v>
      </c>
      <c r="M22" s="23">
        <f t="shared" si="28"/>
        <v>2.46204</v>
      </c>
      <c r="N22" s="78">
        <f t="shared" si="12"/>
        <v>0.08574742187</v>
      </c>
      <c r="O22" s="23"/>
      <c r="P22" s="23"/>
      <c r="Q22" s="93"/>
      <c r="R22" s="93"/>
      <c r="S22" s="79"/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0.6089829551</v>
      </c>
      <c r="D23" s="77">
        <f t="shared" si="3"/>
        <v>0.2194845117</v>
      </c>
      <c r="E23" s="77">
        <f t="shared" si="4"/>
        <v>0.04017881658</v>
      </c>
      <c r="F23" s="77">
        <f t="shared" si="5"/>
        <v>0.03865636285</v>
      </c>
      <c r="G23" s="77">
        <f t="shared" si="6"/>
        <v>0.03015944</v>
      </c>
      <c r="H23" s="77">
        <f t="shared" si="7"/>
        <v>-0.02895930069</v>
      </c>
      <c r="I23" s="77">
        <f t="shared" si="8"/>
        <v>-0.00002452386331</v>
      </c>
      <c r="J23" s="77">
        <f t="shared" si="9"/>
        <v>-0.00175049611</v>
      </c>
      <c r="K23" s="77">
        <f t="shared" si="10"/>
        <v>0.09325295455</v>
      </c>
      <c r="L23" s="23">
        <f t="shared" ref="L23:M23" si="29">U66</f>
        <v>-25.5623</v>
      </c>
      <c r="M23" s="23">
        <f t="shared" si="29"/>
        <v>2.4311</v>
      </c>
      <c r="N23" s="78">
        <f t="shared" si="12"/>
        <v>0.09510490058</v>
      </c>
      <c r="O23" s="23"/>
      <c r="P23" s="23"/>
      <c r="Q23" s="93"/>
      <c r="R23" s="93"/>
      <c r="S23" s="79"/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2">D49</f>
        <v>0.553427</v>
      </c>
      <c r="D27" s="96">
        <f t="shared" ref="D27:D44" si="33">F49</f>
        <v>0.428559</v>
      </c>
      <c r="E27" s="96">
        <f t="shared" ref="E27:E44" si="34">H49</f>
        <v>0.006315</v>
      </c>
      <c r="F27" s="96">
        <f t="shared" ref="F27:F44" si="35">J49</f>
        <v>0.004542</v>
      </c>
      <c r="G27" s="96">
        <f t="shared" ref="G27:G44" si="36">L49</f>
        <v>0.001654</v>
      </c>
      <c r="H27" s="96">
        <f t="shared" ref="H27:H44" si="37">N49</f>
        <v>0.00427</v>
      </c>
      <c r="I27" s="96">
        <f t="shared" ref="I27:I44" si="38">P49</f>
        <v>0.0000472</v>
      </c>
      <c r="J27" s="96">
        <f t="shared" ref="J27:J44" si="39">R49</f>
        <v>0.000255</v>
      </c>
      <c r="K27" s="96">
        <f t="shared" ref="K27:K44" si="40">T49</f>
        <v>0.000931</v>
      </c>
      <c r="L27" s="99">
        <f t="shared" ref="L27:L44" si="41">W49</f>
        <v>265000000</v>
      </c>
      <c r="M27" s="65"/>
      <c r="O27" s="100">
        <f t="shared" ref="O27:W27" si="30">C27*$L27</f>
        <v>146658155</v>
      </c>
      <c r="P27" s="100">
        <f t="shared" si="30"/>
        <v>113568135</v>
      </c>
      <c r="Q27" s="100">
        <f t="shared" si="30"/>
        <v>1673475</v>
      </c>
      <c r="R27" s="100">
        <f t="shared" si="30"/>
        <v>1203630</v>
      </c>
      <c r="S27" s="100">
        <f t="shared" si="30"/>
        <v>438310</v>
      </c>
      <c r="T27" s="100">
        <f t="shared" si="30"/>
        <v>1131550</v>
      </c>
      <c r="U27" s="100">
        <f t="shared" si="30"/>
        <v>12508</v>
      </c>
      <c r="V27" s="100">
        <f t="shared" si="30"/>
        <v>67575</v>
      </c>
      <c r="W27" s="100">
        <f t="shared" si="30"/>
        <v>246715</v>
      </c>
      <c r="X27" s="65"/>
      <c r="Y27" s="78">
        <f t="shared" ref="Y27:AG27" si="31">O27/O$45</f>
        <v>0.001024655807</v>
      </c>
      <c r="Z27" s="78">
        <f t="shared" si="31"/>
        <v>0.001756620973</v>
      </c>
      <c r="AA27" s="78">
        <f t="shared" si="31"/>
        <v>0.00121195269</v>
      </c>
      <c r="AB27" s="78">
        <f t="shared" si="31"/>
        <v>0.0008819455248</v>
      </c>
      <c r="AC27" s="78">
        <f t="shared" si="31"/>
        <v>0.001147345778</v>
      </c>
      <c r="AD27" s="78">
        <f t="shared" si="31"/>
        <v>0.001766731717</v>
      </c>
      <c r="AE27" s="78">
        <f t="shared" si="31"/>
        <v>0.0009755272365</v>
      </c>
      <c r="AF27" s="78">
        <f t="shared" si="31"/>
        <v>0.001101947485</v>
      </c>
      <c r="AG27" s="78">
        <f t="shared" si="31"/>
        <v>0.001185738183</v>
      </c>
    </row>
    <row r="28">
      <c r="A28" s="76">
        <v>1.0</v>
      </c>
      <c r="B28" s="68" t="s">
        <v>96</v>
      </c>
      <c r="C28" s="96">
        <f t="shared" si="32"/>
        <v>0.480028</v>
      </c>
      <c r="D28" s="96">
        <f t="shared" si="33"/>
        <v>0.503118</v>
      </c>
      <c r="E28" s="96">
        <f t="shared" si="34"/>
        <v>0.00612</v>
      </c>
      <c r="F28" s="96">
        <f t="shared" si="35"/>
        <v>0.004245</v>
      </c>
      <c r="G28" s="96">
        <f t="shared" si="36"/>
        <v>0.001512</v>
      </c>
      <c r="H28" s="96">
        <f t="shared" si="37"/>
        <v>0.004037</v>
      </c>
      <c r="I28" s="96">
        <f t="shared" si="38"/>
        <v>0.0000309</v>
      </c>
      <c r="J28" s="96">
        <f t="shared" si="39"/>
        <v>0.000229</v>
      </c>
      <c r="K28" s="96">
        <f t="shared" si="40"/>
        <v>0.000683</v>
      </c>
      <c r="L28" s="99">
        <f t="shared" si="41"/>
        <v>721000000</v>
      </c>
      <c r="M28" s="65"/>
      <c r="O28" s="100">
        <f t="shared" ref="O28:W28" si="42">C28*$L28</f>
        <v>346100188</v>
      </c>
      <c r="P28" s="100">
        <f t="shared" si="42"/>
        <v>362748078</v>
      </c>
      <c r="Q28" s="100">
        <f t="shared" si="42"/>
        <v>4412520</v>
      </c>
      <c r="R28" s="100">
        <f t="shared" si="42"/>
        <v>3060645</v>
      </c>
      <c r="S28" s="100">
        <f t="shared" si="42"/>
        <v>1090152</v>
      </c>
      <c r="T28" s="100">
        <f t="shared" si="42"/>
        <v>2910677</v>
      </c>
      <c r="U28" s="100">
        <f t="shared" si="42"/>
        <v>22278.9</v>
      </c>
      <c r="V28" s="100">
        <f t="shared" si="42"/>
        <v>165109</v>
      </c>
      <c r="W28" s="100">
        <f t="shared" si="42"/>
        <v>492443</v>
      </c>
      <c r="X28" s="65"/>
      <c r="Y28" s="78">
        <f t="shared" ref="Y28:AG28" si="43">O28/O$45</f>
        <v>0.002418096475</v>
      </c>
      <c r="Z28" s="78">
        <f t="shared" si="43"/>
        <v>0.005610824564</v>
      </c>
      <c r="AA28" s="78">
        <f t="shared" si="43"/>
        <v>0.003195605243</v>
      </c>
      <c r="AB28" s="78">
        <f t="shared" si="43"/>
        <v>0.002242651114</v>
      </c>
      <c r="AC28" s="78">
        <f t="shared" si="43"/>
        <v>0.002853645352</v>
      </c>
      <c r="AD28" s="78">
        <f t="shared" si="43"/>
        <v>0.004544549842</v>
      </c>
      <c r="AE28" s="78">
        <f t="shared" si="43"/>
        <v>0.001737581848</v>
      </c>
      <c r="AF28" s="78">
        <f t="shared" si="43"/>
        <v>0.002692437252</v>
      </c>
      <c r="AG28" s="78">
        <f t="shared" si="43"/>
        <v>0.002366732741</v>
      </c>
    </row>
    <row r="29">
      <c r="A29" s="76">
        <v>1.0</v>
      </c>
      <c r="B29" s="68" t="s">
        <v>98</v>
      </c>
      <c r="C29" s="96">
        <f t="shared" si="32"/>
        <v>0.433374</v>
      </c>
      <c r="D29" s="96">
        <f t="shared" si="33"/>
        <v>0.548732</v>
      </c>
      <c r="E29" s="96">
        <f t="shared" si="34"/>
        <v>0.005305</v>
      </c>
      <c r="F29" s="96">
        <f t="shared" si="35"/>
        <v>0.00518</v>
      </c>
      <c r="G29" s="96">
        <f t="shared" si="36"/>
        <v>0.00127</v>
      </c>
      <c r="H29" s="96">
        <f t="shared" si="37"/>
        <v>0.005226</v>
      </c>
      <c r="I29" s="96">
        <f t="shared" si="38"/>
        <v>0.0000625</v>
      </c>
      <c r="J29" s="96">
        <f t="shared" si="39"/>
        <v>0.00028</v>
      </c>
      <c r="K29" s="96">
        <f t="shared" si="40"/>
        <v>0.000568</v>
      </c>
      <c r="L29" s="99">
        <f t="shared" si="41"/>
        <v>395000000</v>
      </c>
      <c r="M29" s="65"/>
      <c r="O29" s="100">
        <f t="shared" ref="O29:W29" si="44">C29*$L29</f>
        <v>171182730</v>
      </c>
      <c r="P29" s="100">
        <f t="shared" si="44"/>
        <v>216749140</v>
      </c>
      <c r="Q29" s="100">
        <f t="shared" si="44"/>
        <v>2095475</v>
      </c>
      <c r="R29" s="100">
        <f t="shared" si="44"/>
        <v>2046100</v>
      </c>
      <c r="S29" s="100">
        <f t="shared" si="44"/>
        <v>501650</v>
      </c>
      <c r="T29" s="100">
        <f t="shared" si="44"/>
        <v>2064270</v>
      </c>
      <c r="U29" s="100">
        <f t="shared" si="44"/>
        <v>24687.5</v>
      </c>
      <c r="V29" s="100">
        <f t="shared" si="44"/>
        <v>110600</v>
      </c>
      <c r="W29" s="100">
        <f t="shared" si="44"/>
        <v>224360</v>
      </c>
      <c r="X29" s="65"/>
      <c r="Y29" s="78">
        <f t="shared" ref="Y29:AG29" si="45">O29/O$45</f>
        <v>0.001196001535</v>
      </c>
      <c r="Z29" s="78">
        <f t="shared" si="45"/>
        <v>0.003352578477</v>
      </c>
      <c r="AA29" s="78">
        <f t="shared" si="45"/>
        <v>0.001517570662</v>
      </c>
      <c r="AB29" s="78">
        <f t="shared" si="45"/>
        <v>0.001499255368</v>
      </c>
      <c r="AC29" s="78">
        <f t="shared" si="45"/>
        <v>0.00131314825</v>
      </c>
      <c r="AD29" s="78">
        <f t="shared" si="45"/>
        <v>0.003223022652</v>
      </c>
      <c r="AE29" s="78">
        <f t="shared" si="45"/>
        <v>0.001925434014</v>
      </c>
      <c r="AF29" s="78">
        <f t="shared" si="45"/>
        <v>0.001803557408</v>
      </c>
      <c r="AG29" s="78">
        <f t="shared" si="45"/>
        <v>0.001078297707</v>
      </c>
    </row>
    <row r="30">
      <c r="A30" s="76">
        <v>2.0</v>
      </c>
      <c r="B30" s="68" t="s">
        <v>94</v>
      </c>
      <c r="C30" s="96">
        <f t="shared" si="32"/>
        <v>0.266697</v>
      </c>
      <c r="D30" s="96">
        <f t="shared" si="33"/>
        <v>0.67612</v>
      </c>
      <c r="E30" s="96">
        <f t="shared" si="34"/>
        <v>0.028685</v>
      </c>
      <c r="F30" s="96">
        <f t="shared" si="35"/>
        <v>0.022641</v>
      </c>
      <c r="G30" s="96">
        <f t="shared" si="36"/>
        <v>0.000903</v>
      </c>
      <c r="H30" s="96">
        <f t="shared" si="37"/>
        <v>0.002983</v>
      </c>
      <c r="I30" s="96">
        <f t="shared" si="38"/>
        <v>0.00026</v>
      </c>
      <c r="J30" s="96">
        <f t="shared" si="39"/>
        <v>0.000982</v>
      </c>
      <c r="K30" s="96">
        <f t="shared" si="40"/>
        <v>0.000731</v>
      </c>
      <c r="L30" s="99">
        <f t="shared" si="41"/>
        <v>940000000</v>
      </c>
      <c r="M30" s="65"/>
      <c r="O30" s="100">
        <f t="shared" ref="O30:W30" si="46">C30*$L30</f>
        <v>250695180</v>
      </c>
      <c r="P30" s="100">
        <f t="shared" si="46"/>
        <v>635552800</v>
      </c>
      <c r="Q30" s="100">
        <f t="shared" si="46"/>
        <v>26963900</v>
      </c>
      <c r="R30" s="100">
        <f t="shared" si="46"/>
        <v>21282540</v>
      </c>
      <c r="S30" s="100">
        <f t="shared" si="46"/>
        <v>848820</v>
      </c>
      <c r="T30" s="100">
        <f t="shared" si="46"/>
        <v>2804020</v>
      </c>
      <c r="U30" s="100">
        <f t="shared" si="46"/>
        <v>244400</v>
      </c>
      <c r="V30" s="100">
        <f t="shared" si="46"/>
        <v>923080</v>
      </c>
      <c r="W30" s="100">
        <f t="shared" si="46"/>
        <v>687140</v>
      </c>
      <c r="X30" s="65"/>
      <c r="Y30" s="78">
        <f t="shared" ref="Y30:AG30" si="47">O30/O$45</f>
        <v>0.001751530776</v>
      </c>
      <c r="Z30" s="78">
        <f t="shared" si="47"/>
        <v>0.009830445641</v>
      </c>
      <c r="AA30" s="78">
        <f t="shared" si="47"/>
        <v>0.01952761238</v>
      </c>
      <c r="AB30" s="78">
        <f t="shared" si="47"/>
        <v>0.01559452731</v>
      </c>
      <c r="AC30" s="78">
        <f t="shared" si="47"/>
        <v>0.002221920656</v>
      </c>
      <c r="AD30" s="78">
        <f t="shared" si="47"/>
        <v>0.004378022243</v>
      </c>
      <c r="AE30" s="78">
        <f t="shared" si="47"/>
        <v>0.01906130929</v>
      </c>
      <c r="AF30" s="78">
        <f t="shared" si="47"/>
        <v>0.01505269233</v>
      </c>
      <c r="AG30" s="78">
        <f t="shared" si="47"/>
        <v>0.003302466957</v>
      </c>
    </row>
    <row r="31">
      <c r="A31" s="76">
        <v>2.0</v>
      </c>
      <c r="B31" s="68" t="s">
        <v>96</v>
      </c>
      <c r="C31" s="96">
        <f t="shared" si="32"/>
        <v>0.095032</v>
      </c>
      <c r="D31" s="96">
        <f t="shared" si="33"/>
        <v>0.845381</v>
      </c>
      <c r="E31" s="96">
        <f t="shared" si="34"/>
        <v>0.033817</v>
      </c>
      <c r="F31" s="96">
        <f t="shared" si="35"/>
        <v>0.018638</v>
      </c>
      <c r="G31" s="96">
        <f t="shared" si="36"/>
        <v>0.000293</v>
      </c>
      <c r="H31" s="96">
        <f t="shared" si="37"/>
        <v>0.004924</v>
      </c>
      <c r="I31" s="96">
        <f t="shared" si="38"/>
        <v>0.000359</v>
      </c>
      <c r="J31" s="96">
        <f t="shared" si="39"/>
        <v>0.001315</v>
      </c>
      <c r="K31" s="96">
        <f t="shared" si="40"/>
        <v>0.00024</v>
      </c>
      <c r="L31" s="99">
        <f t="shared" si="41"/>
        <v>6150000000</v>
      </c>
      <c r="M31" s="65"/>
      <c r="O31" s="100">
        <f t="shared" ref="O31:W31" si="48">C31*$L31</f>
        <v>584446800</v>
      </c>
      <c r="P31" s="100">
        <f t="shared" si="48"/>
        <v>5199093150</v>
      </c>
      <c r="Q31" s="100">
        <f t="shared" si="48"/>
        <v>207974550</v>
      </c>
      <c r="R31" s="100">
        <f t="shared" si="48"/>
        <v>114623700</v>
      </c>
      <c r="S31" s="100">
        <f t="shared" si="48"/>
        <v>1801950</v>
      </c>
      <c r="T31" s="100">
        <f t="shared" si="48"/>
        <v>30282600</v>
      </c>
      <c r="U31" s="100">
        <f t="shared" si="48"/>
        <v>2207850</v>
      </c>
      <c r="V31" s="100">
        <f t="shared" si="48"/>
        <v>8087250</v>
      </c>
      <c r="W31" s="100">
        <f t="shared" si="48"/>
        <v>1476000</v>
      </c>
      <c r="X31" s="65"/>
      <c r="Y31" s="78">
        <f t="shared" ref="Y31:AG31" si="49">O31/O$45</f>
        <v>0.004083351572</v>
      </c>
      <c r="Z31" s="78">
        <f t="shared" si="49"/>
        <v>0.08041724085</v>
      </c>
      <c r="AA31" s="78">
        <f t="shared" si="49"/>
        <v>0.150617915</v>
      </c>
      <c r="AB31" s="78">
        <f t="shared" si="49"/>
        <v>0.08398914887</v>
      </c>
      <c r="AC31" s="78">
        <f t="shared" si="49"/>
        <v>0.004716889242</v>
      </c>
      <c r="AD31" s="78">
        <f t="shared" si="49"/>
        <v>0.04728136618</v>
      </c>
      <c r="AE31" s="78">
        <f t="shared" si="49"/>
        <v>0.1721952198</v>
      </c>
      <c r="AF31" s="78">
        <f t="shared" si="49"/>
        <v>0.1318790203</v>
      </c>
      <c r="AG31" s="78">
        <f t="shared" si="49"/>
        <v>0.00709381091</v>
      </c>
    </row>
    <row r="32">
      <c r="A32" s="76">
        <v>2.0</v>
      </c>
      <c r="B32" s="68" t="s">
        <v>98</v>
      </c>
      <c r="C32" s="96">
        <f t="shared" si="32"/>
        <v>0.017564</v>
      </c>
      <c r="D32" s="96">
        <f t="shared" si="33"/>
        <v>0.944896</v>
      </c>
      <c r="E32" s="96">
        <f t="shared" si="34"/>
        <v>0.019821</v>
      </c>
      <c r="F32" s="96">
        <f t="shared" si="35"/>
        <v>0.005671</v>
      </c>
      <c r="G32" s="96">
        <f t="shared" si="36"/>
        <v>0.0000547</v>
      </c>
      <c r="H32" s="96">
        <f t="shared" si="37"/>
        <v>0.010657</v>
      </c>
      <c r="I32" s="96">
        <f t="shared" si="38"/>
        <v>0.000261</v>
      </c>
      <c r="J32" s="96">
        <f t="shared" si="39"/>
        <v>0.001028</v>
      </c>
      <c r="K32" s="96">
        <f t="shared" si="40"/>
        <v>0.0000466</v>
      </c>
      <c r="L32" s="99">
        <f t="shared" si="41"/>
        <v>17900000000</v>
      </c>
      <c r="M32" s="65"/>
      <c r="O32" s="100">
        <f t="shared" ref="O32:W32" si="50">C32*$L32</f>
        <v>314395600</v>
      </c>
      <c r="P32" s="100">
        <f t="shared" si="50"/>
        <v>16913638400</v>
      </c>
      <c r="Q32" s="100">
        <f t="shared" si="50"/>
        <v>354795900</v>
      </c>
      <c r="R32" s="100">
        <f t="shared" si="50"/>
        <v>101510900</v>
      </c>
      <c r="S32" s="100">
        <f t="shared" si="50"/>
        <v>979130</v>
      </c>
      <c r="T32" s="100">
        <f t="shared" si="50"/>
        <v>190760300</v>
      </c>
      <c r="U32" s="100">
        <f t="shared" si="50"/>
        <v>4671900</v>
      </c>
      <c r="V32" s="100">
        <f t="shared" si="50"/>
        <v>18401200</v>
      </c>
      <c r="W32" s="100">
        <f t="shared" si="50"/>
        <v>834140</v>
      </c>
      <c r="X32" s="65"/>
      <c r="Y32" s="78">
        <f t="shared" ref="Y32:AG32" si="51">O32/O$45</f>
        <v>0.002196586186</v>
      </c>
      <c r="Z32" s="78">
        <f t="shared" si="51"/>
        <v>0.2616125724</v>
      </c>
      <c r="AA32" s="78">
        <f t="shared" si="51"/>
        <v>0.2569478752</v>
      </c>
      <c r="AB32" s="78">
        <f t="shared" si="51"/>
        <v>0.07438090109</v>
      </c>
      <c r="AC32" s="78">
        <f t="shared" si="51"/>
        <v>0.0025630277</v>
      </c>
      <c r="AD32" s="78">
        <f t="shared" si="51"/>
        <v>0.2978412553</v>
      </c>
      <c r="AE32" s="78">
        <f t="shared" si="51"/>
        <v>0.3643720576</v>
      </c>
      <c r="AF32" s="78">
        <f t="shared" si="51"/>
        <v>0.3000689021</v>
      </c>
      <c r="AG32" s="78">
        <f t="shared" si="51"/>
        <v>0.004008964385</v>
      </c>
    </row>
    <row r="33">
      <c r="A33" s="76">
        <v>3.0</v>
      </c>
      <c r="B33" s="68" t="s">
        <v>94</v>
      </c>
      <c r="C33" s="96">
        <f t="shared" si="32"/>
        <v>0.294302</v>
      </c>
      <c r="D33" s="96">
        <f t="shared" si="33"/>
        <v>0.643156</v>
      </c>
      <c r="E33" s="96">
        <f t="shared" si="34"/>
        <v>0.015846</v>
      </c>
      <c r="F33" s="96">
        <f t="shared" si="35"/>
        <v>0.027361</v>
      </c>
      <c r="G33" s="96">
        <f t="shared" si="36"/>
        <v>0.010302</v>
      </c>
      <c r="H33" s="96">
        <f t="shared" si="37"/>
        <v>0.004002</v>
      </c>
      <c r="I33" s="96">
        <f t="shared" si="38"/>
        <v>0.000133</v>
      </c>
      <c r="J33" s="96">
        <f t="shared" si="39"/>
        <v>0.000635</v>
      </c>
      <c r="K33" s="96">
        <f t="shared" si="40"/>
        <v>0.004263</v>
      </c>
      <c r="L33" s="99">
        <f t="shared" si="41"/>
        <v>1530000000</v>
      </c>
      <c r="M33" s="65"/>
      <c r="O33" s="100">
        <f t="shared" ref="O33:W33" si="52">C33*$L33</f>
        <v>450282060</v>
      </c>
      <c r="P33" s="100">
        <f t="shared" si="52"/>
        <v>984028680</v>
      </c>
      <c r="Q33" s="100">
        <f t="shared" si="52"/>
        <v>24244380</v>
      </c>
      <c r="R33" s="100">
        <f t="shared" si="52"/>
        <v>41862330</v>
      </c>
      <c r="S33" s="100">
        <f t="shared" si="52"/>
        <v>15762060</v>
      </c>
      <c r="T33" s="100">
        <f t="shared" si="52"/>
        <v>6123060</v>
      </c>
      <c r="U33" s="100">
        <f t="shared" si="52"/>
        <v>203490</v>
      </c>
      <c r="V33" s="100">
        <f t="shared" si="52"/>
        <v>971550</v>
      </c>
      <c r="W33" s="100">
        <f t="shared" si="52"/>
        <v>6522390</v>
      </c>
      <c r="X33" s="65"/>
      <c r="Y33" s="78">
        <f t="shared" ref="Y33:AG33" si="53">O33/O$45</f>
        <v>0.003145983446</v>
      </c>
      <c r="Z33" s="78">
        <f t="shared" si="53"/>
        <v>0.01522051425</v>
      </c>
      <c r="AA33" s="78">
        <f t="shared" si="53"/>
        <v>0.01755810009</v>
      </c>
      <c r="AB33" s="78">
        <f t="shared" si="53"/>
        <v>0.03067412295</v>
      </c>
      <c r="AC33" s="78">
        <f t="shared" si="53"/>
        <v>0.04125968604</v>
      </c>
      <c r="AD33" s="78">
        <f t="shared" si="53"/>
        <v>0.009560164648</v>
      </c>
      <c r="AE33" s="78">
        <f t="shared" si="53"/>
        <v>0.01587064577</v>
      </c>
      <c r="AF33" s="78">
        <f t="shared" si="53"/>
        <v>0.01584309403</v>
      </c>
      <c r="AG33" s="78">
        <f t="shared" si="53"/>
        <v>0.03134729088</v>
      </c>
    </row>
    <row r="34">
      <c r="A34" s="76">
        <v>3.0</v>
      </c>
      <c r="B34" s="68" t="s">
        <v>96</v>
      </c>
      <c r="C34" s="96">
        <f t="shared" si="32"/>
        <v>0.130839</v>
      </c>
      <c r="D34" s="96">
        <f t="shared" si="33"/>
        <v>0.781325</v>
      </c>
      <c r="E34" s="96">
        <f t="shared" si="34"/>
        <v>0.030628</v>
      </c>
      <c r="F34" s="96">
        <f t="shared" si="35"/>
        <v>0.043152</v>
      </c>
      <c r="G34" s="96">
        <f t="shared" si="36"/>
        <v>0.005238</v>
      </c>
      <c r="H34" s="96">
        <f t="shared" si="37"/>
        <v>0.005832</v>
      </c>
      <c r="I34" s="96">
        <f t="shared" si="38"/>
        <v>0.000204</v>
      </c>
      <c r="J34" s="96">
        <f t="shared" si="39"/>
        <v>0.001209</v>
      </c>
      <c r="K34" s="96">
        <f t="shared" si="40"/>
        <v>0.001573</v>
      </c>
      <c r="L34" s="99">
        <f t="shared" si="41"/>
        <v>7300000000</v>
      </c>
      <c r="M34" s="65"/>
      <c r="O34" s="100">
        <f t="shared" ref="O34:W34" si="54">C34*$L34</f>
        <v>955124700</v>
      </c>
      <c r="P34" s="100">
        <f t="shared" si="54"/>
        <v>5703672500</v>
      </c>
      <c r="Q34" s="100">
        <f t="shared" si="54"/>
        <v>223584400</v>
      </c>
      <c r="R34" s="100">
        <f t="shared" si="54"/>
        <v>315009600</v>
      </c>
      <c r="S34" s="100">
        <f t="shared" si="54"/>
        <v>38237400</v>
      </c>
      <c r="T34" s="100">
        <f t="shared" si="54"/>
        <v>42573600</v>
      </c>
      <c r="U34" s="100">
        <f t="shared" si="54"/>
        <v>1489200</v>
      </c>
      <c r="V34" s="100">
        <f t="shared" si="54"/>
        <v>8825700</v>
      </c>
      <c r="W34" s="100">
        <f t="shared" si="54"/>
        <v>11482900</v>
      </c>
      <c r="X34" s="65"/>
      <c r="Y34" s="78">
        <f t="shared" ref="Y34:AG34" si="55">O34/O$45</f>
        <v>0.006673165026</v>
      </c>
      <c r="Z34" s="78">
        <f t="shared" si="55"/>
        <v>0.08822184792</v>
      </c>
      <c r="AA34" s="78">
        <f t="shared" si="55"/>
        <v>0.1619227745</v>
      </c>
      <c r="AB34" s="78">
        <f t="shared" si="55"/>
        <v>0.2308195268</v>
      </c>
      <c r="AC34" s="78">
        <f t="shared" si="55"/>
        <v>0.1000924447</v>
      </c>
      <c r="AD34" s="78">
        <f t="shared" si="55"/>
        <v>0.06647176831</v>
      </c>
      <c r="AE34" s="78">
        <f t="shared" si="55"/>
        <v>0.1161460794</v>
      </c>
      <c r="AF34" s="78">
        <f t="shared" si="55"/>
        <v>0.1439209459</v>
      </c>
      <c r="AG34" s="78">
        <f t="shared" si="55"/>
        <v>0.05518802256</v>
      </c>
    </row>
    <row r="35">
      <c r="A35" s="76">
        <v>3.0</v>
      </c>
      <c r="B35" s="68" t="s">
        <v>98</v>
      </c>
      <c r="C35" s="96">
        <f t="shared" si="32"/>
        <v>0.04379</v>
      </c>
      <c r="D35" s="96">
        <f t="shared" si="33"/>
        <v>0.870181</v>
      </c>
      <c r="E35" s="96">
        <f t="shared" si="34"/>
        <v>0.029851</v>
      </c>
      <c r="F35" s="96">
        <f t="shared" si="35"/>
        <v>0.044805</v>
      </c>
      <c r="G35" s="96">
        <f t="shared" si="36"/>
        <v>0.001555</v>
      </c>
      <c r="H35" s="96">
        <f t="shared" si="37"/>
        <v>0.007981</v>
      </c>
      <c r="I35" s="96">
        <f t="shared" si="38"/>
        <v>0.000179</v>
      </c>
      <c r="J35" s="96">
        <f t="shared" si="39"/>
        <v>0.001218</v>
      </c>
      <c r="K35" s="96">
        <f t="shared" si="40"/>
        <v>0.000441</v>
      </c>
      <c r="L35" s="99">
        <f t="shared" si="41"/>
        <v>9490000000</v>
      </c>
      <c r="M35" s="65"/>
      <c r="O35" s="100">
        <f t="shared" ref="O35:W35" si="56">C35*$L35</f>
        <v>415567100</v>
      </c>
      <c r="P35" s="100">
        <f t="shared" si="56"/>
        <v>8258017690</v>
      </c>
      <c r="Q35" s="100">
        <f t="shared" si="56"/>
        <v>283285990</v>
      </c>
      <c r="R35" s="100">
        <f t="shared" si="56"/>
        <v>425199450</v>
      </c>
      <c r="S35" s="100">
        <f t="shared" si="56"/>
        <v>14756950</v>
      </c>
      <c r="T35" s="100">
        <f t="shared" si="56"/>
        <v>75739690</v>
      </c>
      <c r="U35" s="100">
        <f t="shared" si="56"/>
        <v>1698710</v>
      </c>
      <c r="V35" s="100">
        <f t="shared" si="56"/>
        <v>11558820</v>
      </c>
      <c r="W35" s="100">
        <f t="shared" si="56"/>
        <v>4185090</v>
      </c>
      <c r="X35" s="65"/>
      <c r="Y35" s="78">
        <f t="shared" ref="Y35:AG35" si="57">O35/O$45</f>
        <v>0.002903440606</v>
      </c>
      <c r="Z35" s="78">
        <f t="shared" si="57"/>
        <v>0.1277313136</v>
      </c>
      <c r="AA35" s="78">
        <f t="shared" si="57"/>
        <v>0.2051594542</v>
      </c>
      <c r="AB35" s="78">
        <f t="shared" si="57"/>
        <v>0.3115598249</v>
      </c>
      <c r="AC35" s="78">
        <f t="shared" si="57"/>
        <v>0.03862865157</v>
      </c>
      <c r="AD35" s="78">
        <f t="shared" si="57"/>
        <v>0.1182552362</v>
      </c>
      <c r="AE35" s="78">
        <f t="shared" si="57"/>
        <v>0.1324862386</v>
      </c>
      <c r="AF35" s="78">
        <f t="shared" si="57"/>
        <v>0.188490013</v>
      </c>
      <c r="AG35" s="78">
        <f t="shared" si="57"/>
        <v>0.02011398178</v>
      </c>
    </row>
    <row r="36">
      <c r="A36" s="76">
        <v>4.0</v>
      </c>
      <c r="B36" s="68" t="s">
        <v>94</v>
      </c>
      <c r="C36" s="96">
        <f t="shared" si="32"/>
        <v>0.383993</v>
      </c>
      <c r="D36" s="96">
        <f t="shared" si="33"/>
        <v>0.578115</v>
      </c>
      <c r="E36" s="96">
        <f t="shared" si="34"/>
        <v>0.00764</v>
      </c>
      <c r="F36" s="96">
        <f t="shared" si="35"/>
        <v>0.00775</v>
      </c>
      <c r="G36" s="96">
        <f t="shared" si="36"/>
        <v>0.009275</v>
      </c>
      <c r="H36" s="96">
        <f t="shared" si="37"/>
        <v>0.004171</v>
      </c>
      <c r="I36" s="96">
        <f t="shared" si="38"/>
        <v>0.000057</v>
      </c>
      <c r="J36" s="96">
        <f t="shared" si="39"/>
        <v>0.000273</v>
      </c>
      <c r="K36" s="96">
        <f t="shared" si="40"/>
        <v>0.008728</v>
      </c>
      <c r="L36" s="99">
        <f t="shared" si="41"/>
        <v>1400000000</v>
      </c>
      <c r="M36" s="65"/>
      <c r="O36" s="100">
        <f t="shared" ref="O36:W36" si="58">C36*$L36</f>
        <v>537590200</v>
      </c>
      <c r="P36" s="100">
        <f t="shared" si="58"/>
        <v>809361000</v>
      </c>
      <c r="Q36" s="100">
        <f t="shared" si="58"/>
        <v>10696000</v>
      </c>
      <c r="R36" s="100">
        <f t="shared" si="58"/>
        <v>10850000</v>
      </c>
      <c r="S36" s="100">
        <f t="shared" si="58"/>
        <v>12985000</v>
      </c>
      <c r="T36" s="100">
        <f t="shared" si="58"/>
        <v>5839400</v>
      </c>
      <c r="U36" s="100">
        <f t="shared" si="58"/>
        <v>79800</v>
      </c>
      <c r="V36" s="100">
        <f t="shared" si="58"/>
        <v>382200</v>
      </c>
      <c r="W36" s="100">
        <f t="shared" si="58"/>
        <v>12219200</v>
      </c>
      <c r="X36" s="65"/>
      <c r="Y36" s="78">
        <f t="shared" ref="Y36:AG36" si="59">O36/O$45</f>
        <v>0.003755978796</v>
      </c>
      <c r="Z36" s="78">
        <f t="shared" si="59"/>
        <v>0.01251883292</v>
      </c>
      <c r="AA36" s="78">
        <f t="shared" si="59"/>
        <v>0.007746184419</v>
      </c>
      <c r="AB36" s="78">
        <f t="shared" si="59"/>
        <v>0.007950208074</v>
      </c>
      <c r="AC36" s="78">
        <f t="shared" si="59"/>
        <v>0.03399029208</v>
      </c>
      <c r="AD36" s="78">
        <f t="shared" si="59"/>
        <v>0.009117275586</v>
      </c>
      <c r="AE36" s="78">
        <f t="shared" si="59"/>
        <v>0.006223782657</v>
      </c>
      <c r="AF36" s="78">
        <f t="shared" si="59"/>
        <v>0.006232546485</v>
      </c>
      <c r="AG36" s="78">
        <f t="shared" si="59"/>
        <v>0.05872675764</v>
      </c>
    </row>
    <row r="37">
      <c r="A37" s="76">
        <v>4.0</v>
      </c>
      <c r="B37" s="68" t="s">
        <v>96</v>
      </c>
      <c r="C37" s="96">
        <f t="shared" si="32"/>
        <v>0.265624</v>
      </c>
      <c r="D37" s="96">
        <f t="shared" si="33"/>
        <v>0.684216</v>
      </c>
      <c r="E37" s="96">
        <f t="shared" si="34"/>
        <v>0.010301</v>
      </c>
      <c r="F37" s="96">
        <f t="shared" si="35"/>
        <v>0.014215</v>
      </c>
      <c r="G37" s="96">
        <f t="shared" si="36"/>
        <v>0.01413</v>
      </c>
      <c r="H37" s="96">
        <f t="shared" si="37"/>
        <v>0.005555</v>
      </c>
      <c r="I37" s="96">
        <f t="shared" si="38"/>
        <v>0.0000939</v>
      </c>
      <c r="J37" s="96">
        <f t="shared" si="39"/>
        <v>0.000479</v>
      </c>
      <c r="K37" s="96">
        <f t="shared" si="40"/>
        <v>0.005387</v>
      </c>
      <c r="L37" s="99">
        <f t="shared" si="41"/>
        <v>3370000000</v>
      </c>
      <c r="M37" s="65"/>
      <c r="O37" s="100">
        <f t="shared" ref="O37:W37" si="60">C37*$L37</f>
        <v>895152880</v>
      </c>
      <c r="P37" s="100">
        <f t="shared" si="60"/>
        <v>2305807920</v>
      </c>
      <c r="Q37" s="100">
        <f t="shared" si="60"/>
        <v>34714370</v>
      </c>
      <c r="R37" s="100">
        <f t="shared" si="60"/>
        <v>47904550</v>
      </c>
      <c r="S37" s="100">
        <f t="shared" si="60"/>
        <v>47618100</v>
      </c>
      <c r="T37" s="100">
        <f t="shared" si="60"/>
        <v>18720350</v>
      </c>
      <c r="U37" s="100">
        <f t="shared" si="60"/>
        <v>316443</v>
      </c>
      <c r="V37" s="100">
        <f t="shared" si="60"/>
        <v>1614230</v>
      </c>
      <c r="W37" s="100">
        <f t="shared" si="60"/>
        <v>18154190</v>
      </c>
      <c r="X37" s="65"/>
      <c r="Y37" s="78">
        <f t="shared" ref="Y37:AG37" si="61">O37/O$45</f>
        <v>0.006254160207</v>
      </c>
      <c r="Z37" s="78">
        <f t="shared" si="61"/>
        <v>0.03566520266</v>
      </c>
      <c r="AA37" s="78">
        <f t="shared" si="61"/>
        <v>0.02514060509</v>
      </c>
      <c r="AB37" s="78">
        <f t="shared" si="61"/>
        <v>0.03510148758</v>
      </c>
      <c r="AC37" s="78">
        <f t="shared" si="61"/>
        <v>0.1246479112</v>
      </c>
      <c r="AD37" s="78">
        <f t="shared" si="61"/>
        <v>0.02922878892</v>
      </c>
      <c r="AE37" s="78">
        <f t="shared" si="61"/>
        <v>0.02468010596</v>
      </c>
      <c r="AF37" s="78">
        <f t="shared" si="61"/>
        <v>0.02632329543</v>
      </c>
      <c r="AG37" s="78">
        <f t="shared" si="61"/>
        <v>0.08725094247</v>
      </c>
    </row>
    <row r="38">
      <c r="A38" s="76">
        <v>4.0</v>
      </c>
      <c r="B38" s="68" t="s">
        <v>98</v>
      </c>
      <c r="C38" s="96">
        <f t="shared" si="32"/>
        <v>0.228169</v>
      </c>
      <c r="D38" s="96">
        <f t="shared" si="33"/>
        <v>0.720962</v>
      </c>
      <c r="E38" s="96">
        <f t="shared" si="34"/>
        <v>0.011123</v>
      </c>
      <c r="F38" s="96">
        <f t="shared" si="35"/>
        <v>0.024623</v>
      </c>
      <c r="G38" s="96">
        <f t="shared" si="36"/>
        <v>0.006387</v>
      </c>
      <c r="H38" s="96">
        <f t="shared" si="37"/>
        <v>0.006537</v>
      </c>
      <c r="I38" s="96">
        <f t="shared" si="38"/>
        <v>0.000112</v>
      </c>
      <c r="J38" s="96">
        <f t="shared" si="39"/>
        <v>0.000599</v>
      </c>
      <c r="K38" s="96">
        <f t="shared" si="40"/>
        <v>0.001488</v>
      </c>
      <c r="L38" s="99">
        <f t="shared" si="41"/>
        <v>3900000000</v>
      </c>
      <c r="M38" s="65"/>
      <c r="O38" s="100">
        <f t="shared" ref="O38:W38" si="62">C38*$L38</f>
        <v>889859100</v>
      </c>
      <c r="P38" s="100">
        <f t="shared" si="62"/>
        <v>2811751800</v>
      </c>
      <c r="Q38" s="100">
        <f t="shared" si="62"/>
        <v>43379700</v>
      </c>
      <c r="R38" s="100">
        <f t="shared" si="62"/>
        <v>96029700</v>
      </c>
      <c r="S38" s="100">
        <f t="shared" si="62"/>
        <v>24909300</v>
      </c>
      <c r="T38" s="100">
        <f t="shared" si="62"/>
        <v>25494300</v>
      </c>
      <c r="U38" s="100">
        <f t="shared" si="62"/>
        <v>436800</v>
      </c>
      <c r="V38" s="100">
        <f t="shared" si="62"/>
        <v>2336100</v>
      </c>
      <c r="W38" s="100">
        <f t="shared" si="62"/>
        <v>5803200</v>
      </c>
      <c r="X38" s="65"/>
      <c r="Y38" s="78">
        <f t="shared" ref="Y38:AG38" si="63">O38/O$45</f>
        <v>0.006217174181</v>
      </c>
      <c r="Z38" s="78">
        <f t="shared" si="63"/>
        <v>0.04349091566</v>
      </c>
      <c r="AA38" s="78">
        <f t="shared" si="63"/>
        <v>0.03141615148</v>
      </c>
      <c r="AB38" s="78">
        <f t="shared" si="63"/>
        <v>0.07036461717</v>
      </c>
      <c r="AC38" s="78">
        <f t="shared" si="63"/>
        <v>0.06520403408</v>
      </c>
      <c r="AD38" s="78">
        <f t="shared" si="63"/>
        <v>0.03980521269</v>
      </c>
      <c r="AE38" s="78">
        <f t="shared" si="63"/>
        <v>0.03406702086</v>
      </c>
      <c r="AF38" s="78">
        <f t="shared" si="63"/>
        <v>0.03809485045</v>
      </c>
      <c r="AG38" s="78">
        <f t="shared" si="63"/>
        <v>0.02789078826</v>
      </c>
    </row>
    <row r="39">
      <c r="A39" s="76">
        <v>5.0</v>
      </c>
      <c r="B39" s="68" t="s">
        <v>94</v>
      </c>
      <c r="C39" s="96">
        <f t="shared" si="32"/>
        <v>0.920104</v>
      </c>
      <c r="D39" s="96">
        <f t="shared" si="33"/>
        <v>0.075712</v>
      </c>
      <c r="E39" s="96">
        <f t="shared" si="34"/>
        <v>0.00052</v>
      </c>
      <c r="F39" s="96">
        <f t="shared" si="35"/>
        <v>0.000558</v>
      </c>
      <c r="G39" s="96">
        <f t="shared" si="36"/>
        <v>0.000677</v>
      </c>
      <c r="H39" s="96">
        <f t="shared" si="37"/>
        <v>0.001217</v>
      </c>
      <c r="I39" s="96">
        <f t="shared" si="38"/>
        <v>0.00000567</v>
      </c>
      <c r="J39" s="96">
        <f t="shared" si="39"/>
        <v>0.0000235</v>
      </c>
      <c r="K39" s="96">
        <f t="shared" si="40"/>
        <v>0.001181</v>
      </c>
      <c r="L39" s="99">
        <f t="shared" si="41"/>
        <v>23600000000</v>
      </c>
      <c r="M39" s="65"/>
      <c r="O39" s="100">
        <f t="shared" ref="O39:W39" si="64">C39*$L39</f>
        <v>21714454400</v>
      </c>
      <c r="P39" s="100">
        <f t="shared" si="64"/>
        <v>1786803200</v>
      </c>
      <c r="Q39" s="100">
        <f t="shared" si="64"/>
        <v>12272000</v>
      </c>
      <c r="R39" s="100">
        <f t="shared" si="64"/>
        <v>13168800</v>
      </c>
      <c r="S39" s="100">
        <f t="shared" si="64"/>
        <v>15977200</v>
      </c>
      <c r="T39" s="100">
        <f t="shared" si="64"/>
        <v>28721200</v>
      </c>
      <c r="U39" s="100">
        <f t="shared" si="64"/>
        <v>133812</v>
      </c>
      <c r="V39" s="100">
        <f t="shared" si="64"/>
        <v>554600</v>
      </c>
      <c r="W39" s="100">
        <f t="shared" si="64"/>
        <v>27871600</v>
      </c>
      <c r="X39" s="65"/>
      <c r="Y39" s="78">
        <f t="shared" ref="Y39:AG39" si="65">O39/O$45</f>
        <v>0.1517122714</v>
      </c>
      <c r="Z39" s="78">
        <f t="shared" si="65"/>
        <v>0.02763747045</v>
      </c>
      <c r="AA39" s="78">
        <f t="shared" si="65"/>
        <v>0.008887544427</v>
      </c>
      <c r="AB39" s="78">
        <f t="shared" si="65"/>
        <v>0.009649281114</v>
      </c>
      <c r="AC39" s="78">
        <f t="shared" si="65"/>
        <v>0.04182284903</v>
      </c>
      <c r="AD39" s="78">
        <f t="shared" si="65"/>
        <v>0.04484349343</v>
      </c>
      <c r="AE39" s="78">
        <f t="shared" si="65"/>
        <v>0.01043630081</v>
      </c>
      <c r="AF39" s="78">
        <f t="shared" si="65"/>
        <v>0.009043878285</v>
      </c>
      <c r="AG39" s="78">
        <f t="shared" si="65"/>
        <v>0.1339538348</v>
      </c>
    </row>
    <row r="40">
      <c r="A40" s="76">
        <v>5.0</v>
      </c>
      <c r="B40" s="68" t="s">
        <v>96</v>
      </c>
      <c r="C40" s="96">
        <f t="shared" si="32"/>
        <v>0.912678</v>
      </c>
      <c r="D40" s="96">
        <f t="shared" si="33"/>
        <v>0.082774</v>
      </c>
      <c r="E40" s="96">
        <f t="shared" si="34"/>
        <v>0.000764</v>
      </c>
      <c r="F40" s="96">
        <f t="shared" si="35"/>
        <v>0.000851</v>
      </c>
      <c r="G40" s="96">
        <f t="shared" si="36"/>
        <v>0.001048</v>
      </c>
      <c r="H40" s="96">
        <f t="shared" si="37"/>
        <v>0.000916</v>
      </c>
      <c r="I40" s="96">
        <f t="shared" si="38"/>
        <v>0.00000779</v>
      </c>
      <c r="J40" s="96">
        <f t="shared" si="39"/>
        <v>0.000036</v>
      </c>
      <c r="K40" s="96">
        <f t="shared" si="40"/>
        <v>0.000925</v>
      </c>
      <c r="L40" s="99">
        <f t="shared" si="41"/>
        <v>51000000000</v>
      </c>
      <c r="M40" s="65"/>
      <c r="O40" s="100">
        <f t="shared" ref="O40:W40" si="66">C40*$L40</f>
        <v>46546578000</v>
      </c>
      <c r="P40" s="100">
        <f t="shared" si="66"/>
        <v>4221474000</v>
      </c>
      <c r="Q40" s="100">
        <f t="shared" si="66"/>
        <v>38964000</v>
      </c>
      <c r="R40" s="100">
        <f t="shared" si="66"/>
        <v>43401000</v>
      </c>
      <c r="S40" s="100">
        <f t="shared" si="66"/>
        <v>53448000</v>
      </c>
      <c r="T40" s="100">
        <f t="shared" si="66"/>
        <v>46716000</v>
      </c>
      <c r="U40" s="100">
        <f t="shared" si="66"/>
        <v>397290</v>
      </c>
      <c r="V40" s="100">
        <f t="shared" si="66"/>
        <v>1836000</v>
      </c>
      <c r="W40" s="100">
        <f t="shared" si="66"/>
        <v>47175000</v>
      </c>
      <c r="X40" s="65"/>
      <c r="Y40" s="78">
        <f t="shared" ref="Y40:AG40" si="67">O40/O$45</f>
        <v>0.3252067467</v>
      </c>
      <c r="Z40" s="78">
        <f t="shared" si="67"/>
        <v>0.06529586634</v>
      </c>
      <c r="AA40" s="78">
        <f t="shared" si="67"/>
        <v>0.02821824324</v>
      </c>
      <c r="AB40" s="78">
        <f t="shared" si="67"/>
        <v>0.03180156503</v>
      </c>
      <c r="AC40" s="78">
        <f t="shared" si="67"/>
        <v>0.1399085969</v>
      </c>
      <c r="AD40" s="78">
        <f t="shared" si="67"/>
        <v>0.07293945376</v>
      </c>
      <c r="AE40" s="78">
        <f t="shared" si="67"/>
        <v>0.03098554651</v>
      </c>
      <c r="AF40" s="78">
        <f t="shared" si="67"/>
        <v>0.02993970525</v>
      </c>
      <c r="AG40" s="78">
        <f t="shared" si="67"/>
        <v>0.2267280012</v>
      </c>
    </row>
    <row r="41">
      <c r="A41" s="76">
        <v>5.0</v>
      </c>
      <c r="B41" s="68" t="s">
        <v>98</v>
      </c>
      <c r="C41" s="96">
        <f t="shared" si="32"/>
        <v>0.87518</v>
      </c>
      <c r="D41" s="96">
        <f t="shared" si="33"/>
        <v>0.118711</v>
      </c>
      <c r="E41" s="96">
        <f t="shared" si="34"/>
        <v>0.00117</v>
      </c>
      <c r="F41" s="96">
        <f t="shared" si="35"/>
        <v>0.001427</v>
      </c>
      <c r="G41" s="96">
        <f t="shared" si="36"/>
        <v>0.001719</v>
      </c>
      <c r="H41" s="96">
        <f t="shared" si="37"/>
        <v>0.001199</v>
      </c>
      <c r="I41" s="96">
        <f t="shared" si="38"/>
        <v>0.0000101</v>
      </c>
      <c r="J41" s="96">
        <f t="shared" si="39"/>
        <v>0.0000588</v>
      </c>
      <c r="K41" s="96">
        <f t="shared" si="40"/>
        <v>0.000525</v>
      </c>
      <c r="L41" s="99">
        <f t="shared" si="41"/>
        <v>63900000000</v>
      </c>
      <c r="M41" s="65"/>
      <c r="O41" s="100">
        <f t="shared" ref="O41:W41" si="68">C41*$L41</f>
        <v>55924002000</v>
      </c>
      <c r="P41" s="100">
        <f t="shared" si="68"/>
        <v>7585632900</v>
      </c>
      <c r="Q41" s="100">
        <f t="shared" si="68"/>
        <v>74763000</v>
      </c>
      <c r="R41" s="100">
        <f t="shared" si="68"/>
        <v>91185300</v>
      </c>
      <c r="S41" s="100">
        <f t="shared" si="68"/>
        <v>109844100</v>
      </c>
      <c r="T41" s="100">
        <f t="shared" si="68"/>
        <v>76616100</v>
      </c>
      <c r="U41" s="100">
        <f t="shared" si="68"/>
        <v>645390</v>
      </c>
      <c r="V41" s="100">
        <f t="shared" si="68"/>
        <v>3757320</v>
      </c>
      <c r="W41" s="100">
        <f t="shared" si="68"/>
        <v>33547500</v>
      </c>
      <c r="X41" s="65"/>
      <c r="Y41" s="78">
        <f t="shared" ref="Y41:AG41" si="69">O41/O$45</f>
        <v>0.3907239487</v>
      </c>
      <c r="Z41" s="78">
        <f t="shared" si="69"/>
        <v>0.1173311673</v>
      </c>
      <c r="AA41" s="78">
        <f t="shared" si="69"/>
        <v>0.0541443517</v>
      </c>
      <c r="AB41" s="78">
        <f t="shared" si="69"/>
        <v>0.06681494086</v>
      </c>
      <c r="AC41" s="78">
        <f t="shared" si="69"/>
        <v>0.2875343121</v>
      </c>
      <c r="AD41" s="78">
        <f t="shared" si="69"/>
        <v>0.1196236082</v>
      </c>
      <c r="AE41" s="78">
        <f t="shared" si="69"/>
        <v>0.05033542718</v>
      </c>
      <c r="AF41" s="78">
        <f t="shared" si="69"/>
        <v>0.06127072621</v>
      </c>
      <c r="AG41" s="78">
        <f t="shared" si="69"/>
        <v>0.1612328059</v>
      </c>
    </row>
    <row r="42">
      <c r="A42" s="76">
        <v>6.0</v>
      </c>
      <c r="B42" s="68" t="s">
        <v>94</v>
      </c>
      <c r="C42" s="96">
        <f t="shared" si="32"/>
        <v>0.633136</v>
      </c>
      <c r="D42" s="96">
        <f t="shared" si="33"/>
        <v>0.355598</v>
      </c>
      <c r="E42" s="96">
        <f t="shared" si="34"/>
        <v>0.002028</v>
      </c>
      <c r="F42" s="96">
        <f t="shared" si="35"/>
        <v>0.002262</v>
      </c>
      <c r="G42" s="96">
        <f t="shared" si="36"/>
        <v>0.001671</v>
      </c>
      <c r="H42" s="96">
        <f t="shared" si="37"/>
        <v>0.003006</v>
      </c>
      <c r="I42" s="96">
        <f t="shared" si="38"/>
        <v>0.0000139</v>
      </c>
      <c r="J42" s="96">
        <f t="shared" si="39"/>
        <v>0.000102</v>
      </c>
      <c r="K42" s="96">
        <f t="shared" si="40"/>
        <v>0.002184</v>
      </c>
      <c r="L42" s="99">
        <f t="shared" si="41"/>
        <v>2410000000</v>
      </c>
      <c r="M42" s="65"/>
      <c r="O42" s="100">
        <f t="shared" ref="O42:W42" si="70">C42*$L42</f>
        <v>1525857760</v>
      </c>
      <c r="P42" s="100">
        <f t="shared" si="70"/>
        <v>856991180</v>
      </c>
      <c r="Q42" s="100">
        <f t="shared" si="70"/>
        <v>4887480</v>
      </c>
      <c r="R42" s="100">
        <f t="shared" si="70"/>
        <v>5451420</v>
      </c>
      <c r="S42" s="100">
        <f t="shared" si="70"/>
        <v>4027110</v>
      </c>
      <c r="T42" s="100">
        <f t="shared" si="70"/>
        <v>7244460</v>
      </c>
      <c r="U42" s="100">
        <f t="shared" si="70"/>
        <v>33499</v>
      </c>
      <c r="V42" s="100">
        <f t="shared" si="70"/>
        <v>245820</v>
      </c>
      <c r="W42" s="100">
        <f t="shared" si="70"/>
        <v>5263440</v>
      </c>
      <c r="X42" s="65"/>
      <c r="Y42" s="78">
        <f t="shared" ref="Y42:AG42" si="71">O42/O$45</f>
        <v>0.01066070288</v>
      </c>
      <c r="Z42" s="78">
        <f t="shared" si="71"/>
        <v>0.01325555518</v>
      </c>
      <c r="AA42" s="78">
        <f t="shared" si="71"/>
        <v>0.003539577545</v>
      </c>
      <c r="AB42" s="78">
        <f t="shared" si="71"/>
        <v>0.003994462977</v>
      </c>
      <c r="AC42" s="78">
        <f t="shared" si="71"/>
        <v>0.01054159762</v>
      </c>
      <c r="AD42" s="78">
        <f t="shared" si="71"/>
        <v>0.01131104879</v>
      </c>
      <c r="AE42" s="78">
        <f t="shared" si="71"/>
        <v>0.002612662847</v>
      </c>
      <c r="AF42" s="78">
        <f t="shared" si="71"/>
        <v>0.00400859387</v>
      </c>
      <c r="AG42" s="78">
        <f t="shared" si="71"/>
        <v>0.02529664505</v>
      </c>
    </row>
    <row r="43">
      <c r="A43" s="76">
        <v>6.0</v>
      </c>
      <c r="B43" s="68" t="s">
        <v>96</v>
      </c>
      <c r="C43" s="96">
        <f t="shared" si="32"/>
        <v>0.664745</v>
      </c>
      <c r="D43" s="96">
        <f t="shared" si="33"/>
        <v>0.322834</v>
      </c>
      <c r="E43" s="96">
        <f t="shared" si="34"/>
        <v>0.00194</v>
      </c>
      <c r="F43" s="96">
        <f t="shared" si="35"/>
        <v>0.001659</v>
      </c>
      <c r="G43" s="96">
        <f t="shared" si="36"/>
        <v>0.00182</v>
      </c>
      <c r="H43" s="96">
        <f t="shared" si="37"/>
        <v>0.004704</v>
      </c>
      <c r="I43" s="96">
        <f t="shared" si="38"/>
        <v>0.0000151</v>
      </c>
      <c r="J43" s="96">
        <f t="shared" si="39"/>
        <v>0.0000782</v>
      </c>
      <c r="K43" s="96">
        <f t="shared" si="40"/>
        <v>0.002205</v>
      </c>
      <c r="L43" s="99">
        <f t="shared" si="41"/>
        <v>8670000000</v>
      </c>
      <c r="M43" s="65"/>
      <c r="O43" s="100">
        <f t="shared" ref="O43:W43" si="72">C43*$L43</f>
        <v>5763339150</v>
      </c>
      <c r="P43" s="100">
        <f t="shared" si="72"/>
        <v>2798970780</v>
      </c>
      <c r="Q43" s="100">
        <f t="shared" si="72"/>
        <v>16819800</v>
      </c>
      <c r="R43" s="100">
        <f t="shared" si="72"/>
        <v>14383530</v>
      </c>
      <c r="S43" s="100">
        <f t="shared" si="72"/>
        <v>15779400</v>
      </c>
      <c r="T43" s="100">
        <f t="shared" si="72"/>
        <v>40783680</v>
      </c>
      <c r="U43" s="100">
        <f t="shared" si="72"/>
        <v>130917</v>
      </c>
      <c r="V43" s="100">
        <f t="shared" si="72"/>
        <v>677994</v>
      </c>
      <c r="W43" s="100">
        <f t="shared" si="72"/>
        <v>19117350</v>
      </c>
      <c r="X43" s="65"/>
      <c r="Y43" s="78">
        <f t="shared" ref="Y43:AG43" si="73">O43/O$45</f>
        <v>0.04026669319</v>
      </c>
      <c r="Z43" s="78">
        <f t="shared" si="73"/>
        <v>0.04329322458</v>
      </c>
      <c r="AA43" s="78">
        <f t="shared" si="73"/>
        <v>0.01218112123</v>
      </c>
      <c r="AB43" s="78">
        <f t="shared" si="73"/>
        <v>0.01053936003</v>
      </c>
      <c r="AC43" s="78">
        <f t="shared" si="73"/>
        <v>0.04130507623</v>
      </c>
      <c r="AD43" s="78">
        <f t="shared" si="73"/>
        <v>0.06367709867</v>
      </c>
      <c r="AE43" s="78">
        <f t="shared" si="73"/>
        <v>0.01021051321</v>
      </c>
      <c r="AF43" s="78">
        <f t="shared" si="73"/>
        <v>0.01105606782</v>
      </c>
      <c r="AG43" s="78">
        <f t="shared" si="73"/>
        <v>0.09187999052</v>
      </c>
    </row>
    <row r="44">
      <c r="A44" s="76">
        <v>6.0</v>
      </c>
      <c r="B44" s="68" t="s">
        <v>98</v>
      </c>
      <c r="C44" s="96">
        <f t="shared" si="32"/>
        <v>0.640934</v>
      </c>
      <c r="D44" s="96">
        <f t="shared" si="33"/>
        <v>0.347313</v>
      </c>
      <c r="E44" s="96">
        <f t="shared" si="34"/>
        <v>0.001719</v>
      </c>
      <c r="F44" s="96">
        <f t="shared" si="35"/>
        <v>0.001864</v>
      </c>
      <c r="G44" s="96">
        <f t="shared" si="36"/>
        <v>0.002589</v>
      </c>
      <c r="H44" s="96">
        <f t="shared" si="37"/>
        <v>0.004044</v>
      </c>
      <c r="I44" s="96">
        <f t="shared" si="38"/>
        <v>0.00000819</v>
      </c>
      <c r="J44" s="96">
        <f t="shared" si="39"/>
        <v>0.0000909</v>
      </c>
      <c r="K44" s="96">
        <f t="shared" si="40"/>
        <v>0.001436</v>
      </c>
      <c r="L44" s="99">
        <f t="shared" si="41"/>
        <v>8890000000</v>
      </c>
      <c r="M44" s="65"/>
      <c r="O44" s="100">
        <f t="shared" ref="O44:W44" si="74">C44*$L44</f>
        <v>5697903260</v>
      </c>
      <c r="P44" s="100">
        <f t="shared" si="74"/>
        <v>3087612570</v>
      </c>
      <c r="Q44" s="100">
        <f t="shared" si="74"/>
        <v>15281910</v>
      </c>
      <c r="R44" s="100">
        <f t="shared" si="74"/>
        <v>16570960</v>
      </c>
      <c r="S44" s="100">
        <f t="shared" si="74"/>
        <v>23016210</v>
      </c>
      <c r="T44" s="100">
        <f t="shared" si="74"/>
        <v>35951160</v>
      </c>
      <c r="U44" s="100">
        <f t="shared" si="74"/>
        <v>72809.1</v>
      </c>
      <c r="V44" s="100">
        <f t="shared" si="74"/>
        <v>808101</v>
      </c>
      <c r="W44" s="100">
        <f t="shared" si="74"/>
        <v>12766040</v>
      </c>
      <c r="X44" s="65"/>
      <c r="Y44" s="78">
        <f t="shared" ref="Y44:AG44" si="75">O44/O$45</f>
        <v>0.03980951258</v>
      </c>
      <c r="Z44" s="78">
        <f t="shared" si="75"/>
        <v>0.04775780632</v>
      </c>
      <c r="AA44" s="78">
        <f t="shared" si="75"/>
        <v>0.01106736099</v>
      </c>
      <c r="AB44" s="78">
        <f t="shared" si="75"/>
        <v>0.01214217327</v>
      </c>
      <c r="AC44" s="78">
        <f t="shared" si="75"/>
        <v>0.06024857146</v>
      </c>
      <c r="AD44" s="78">
        <f t="shared" si="75"/>
        <v>0.05613190282</v>
      </c>
      <c r="AE44" s="78">
        <f t="shared" si="75"/>
        <v>0.005678546539</v>
      </c>
      <c r="AF44" s="78">
        <f t="shared" si="75"/>
        <v>0.01317772644</v>
      </c>
      <c r="AG44" s="78">
        <f t="shared" si="75"/>
        <v>0.06135492807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6">sum(O27:O44)</f>
        <v>143129189263</v>
      </c>
      <c r="P45" s="102">
        <f t="shared" si="76"/>
        <v>64651473923</v>
      </c>
      <c r="Q45" s="102">
        <f t="shared" si="76"/>
        <v>1380808850</v>
      </c>
      <c r="R45" s="102">
        <f t="shared" si="76"/>
        <v>1364744155</v>
      </c>
      <c r="S45" s="102">
        <f t="shared" si="76"/>
        <v>382020842</v>
      </c>
      <c r="T45" s="102">
        <f t="shared" si="76"/>
        <v>640476417</v>
      </c>
      <c r="U45" s="102">
        <f t="shared" si="76"/>
        <v>12821784.5</v>
      </c>
      <c r="V45" s="102">
        <f t="shared" si="76"/>
        <v>61323249</v>
      </c>
      <c r="W45" s="102">
        <f t="shared" si="76"/>
        <v>208068698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68" t="s">
        <v>88</v>
      </c>
      <c r="B48" s="68" t="s">
        <v>89</v>
      </c>
      <c r="C48" s="23" t="s">
        <v>151</v>
      </c>
      <c r="D48" s="23" t="s">
        <v>152</v>
      </c>
      <c r="E48" s="23" t="s">
        <v>151</v>
      </c>
      <c r="F48" s="23" t="s">
        <v>152</v>
      </c>
      <c r="G48" s="23" t="s">
        <v>151</v>
      </c>
      <c r="H48" s="23" t="s">
        <v>152</v>
      </c>
      <c r="I48" s="23" t="s">
        <v>151</v>
      </c>
      <c r="J48" s="23" t="s">
        <v>152</v>
      </c>
      <c r="K48" s="23" t="s">
        <v>151</v>
      </c>
      <c r="L48" s="23" t="s">
        <v>152</v>
      </c>
      <c r="M48" s="23" t="s">
        <v>151</v>
      </c>
      <c r="N48" s="23" t="s">
        <v>152</v>
      </c>
      <c r="O48" s="23" t="s">
        <v>151</v>
      </c>
      <c r="P48" s="23" t="s">
        <v>152</v>
      </c>
      <c r="Q48" s="23" t="s">
        <v>151</v>
      </c>
      <c r="R48" s="23" t="s">
        <v>152</v>
      </c>
      <c r="S48" s="23" t="s">
        <v>151</v>
      </c>
      <c r="T48" s="23" t="s">
        <v>152</v>
      </c>
      <c r="U48" s="23" t="s">
        <v>153</v>
      </c>
      <c r="V48" s="23" t="s">
        <v>92</v>
      </c>
      <c r="W48" s="65" t="s">
        <v>154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-24.7917</v>
      </c>
      <c r="D49" s="106">
        <v>0.553427</v>
      </c>
      <c r="E49" s="84">
        <v>-39.8922</v>
      </c>
      <c r="F49" s="106">
        <v>0.428559</v>
      </c>
      <c r="G49" s="108">
        <v>-1122.08</v>
      </c>
      <c r="H49" s="106">
        <v>0.006315</v>
      </c>
      <c r="I49" s="106">
        <v>-1156.42</v>
      </c>
      <c r="J49" s="106">
        <v>0.004542</v>
      </c>
      <c r="K49" s="106">
        <v>-626.082</v>
      </c>
      <c r="L49" s="109">
        <v>0.001654</v>
      </c>
      <c r="M49" s="107">
        <v>321.425</v>
      </c>
      <c r="N49" s="106">
        <v>0.00427</v>
      </c>
      <c r="O49" s="107">
        <v>148.493</v>
      </c>
      <c r="P49" s="109">
        <v>4.72E-5</v>
      </c>
      <c r="Q49" s="107">
        <v>982.237</v>
      </c>
      <c r="R49" s="109">
        <v>2.55E-4</v>
      </c>
      <c r="S49" s="107">
        <v>-1660.0</v>
      </c>
      <c r="T49" s="106">
        <v>9.31E-4</v>
      </c>
      <c r="U49" s="88">
        <v>-44.1068</v>
      </c>
      <c r="V49" s="88">
        <v>14.0733</v>
      </c>
      <c r="W49" s="109">
        <v>2.65E8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-23.9122</v>
      </c>
      <c r="D50" s="106">
        <v>0.480028</v>
      </c>
      <c r="E50" s="84">
        <v>-29.1352</v>
      </c>
      <c r="F50" s="106">
        <v>0.503118</v>
      </c>
      <c r="G50" s="108">
        <v>-1126.18</v>
      </c>
      <c r="H50" s="109">
        <v>0.00612</v>
      </c>
      <c r="I50" s="106">
        <v>-1254.33</v>
      </c>
      <c r="J50" s="106">
        <v>0.004245</v>
      </c>
      <c r="K50" s="106">
        <v>-648.738</v>
      </c>
      <c r="L50" s="109">
        <v>0.001512</v>
      </c>
      <c r="M50" s="107">
        <v>329.602</v>
      </c>
      <c r="N50" s="106">
        <v>0.004037</v>
      </c>
      <c r="O50" s="107">
        <v>182.694</v>
      </c>
      <c r="P50" s="109">
        <v>3.09E-5</v>
      </c>
      <c r="Q50" s="107">
        <v>1156.63</v>
      </c>
      <c r="R50" s="109">
        <v>2.29E-4</v>
      </c>
      <c r="S50" s="107">
        <v>-1660.0</v>
      </c>
      <c r="T50" s="106">
        <v>6.83E-4</v>
      </c>
      <c r="U50" s="88">
        <v>-38.8622</v>
      </c>
      <c r="V50" s="88">
        <v>8.53928</v>
      </c>
      <c r="W50" s="109">
        <v>7.21E8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-25.0689</v>
      </c>
      <c r="D51" s="106">
        <v>0.433374</v>
      </c>
      <c r="E51" s="84">
        <v>-27.6793</v>
      </c>
      <c r="F51" s="109">
        <v>0.548732</v>
      </c>
      <c r="G51" s="108">
        <v>-1369.38</v>
      </c>
      <c r="H51" s="109">
        <v>0.005305</v>
      </c>
      <c r="I51" s="106">
        <v>-1340.24</v>
      </c>
      <c r="J51" s="109">
        <v>0.00518</v>
      </c>
      <c r="K51" s="106">
        <v>-761.119</v>
      </c>
      <c r="L51" s="109">
        <v>0.00127</v>
      </c>
      <c r="M51" s="107">
        <v>293.45</v>
      </c>
      <c r="N51" s="106">
        <v>0.005226</v>
      </c>
      <c r="O51" s="107">
        <v>119.074</v>
      </c>
      <c r="P51" s="109">
        <v>6.25E-5</v>
      </c>
      <c r="Q51" s="107">
        <v>1161.46</v>
      </c>
      <c r="R51" s="106">
        <v>2.8E-4</v>
      </c>
      <c r="S51" s="107">
        <v>-1660.0</v>
      </c>
      <c r="T51" s="106">
        <v>5.68E-4</v>
      </c>
      <c r="U51" s="88">
        <v>-40.3042</v>
      </c>
      <c r="V51" s="88">
        <v>11.5401</v>
      </c>
      <c r="W51" s="109">
        <v>3.95E8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-25.6965</v>
      </c>
      <c r="D52" s="106">
        <v>0.266697</v>
      </c>
      <c r="E52" s="84">
        <v>-161.705</v>
      </c>
      <c r="F52" s="106">
        <v>0.67612</v>
      </c>
      <c r="G52" s="108">
        <v>-2461.33</v>
      </c>
      <c r="H52" s="106">
        <v>0.028685</v>
      </c>
      <c r="I52" s="106">
        <v>-2421.94</v>
      </c>
      <c r="J52" s="109">
        <v>0.022641</v>
      </c>
      <c r="K52" s="106">
        <v>-615.121</v>
      </c>
      <c r="L52" s="109">
        <v>9.03E-4</v>
      </c>
      <c r="M52" s="107">
        <v>783.569</v>
      </c>
      <c r="N52" s="106">
        <v>0.002983</v>
      </c>
      <c r="O52" s="107">
        <v>190.575</v>
      </c>
      <c r="P52" s="106">
        <v>2.6E-4</v>
      </c>
      <c r="Q52" s="107">
        <v>2355.85</v>
      </c>
      <c r="R52" s="106">
        <v>9.82E-4</v>
      </c>
      <c r="S52" s="107">
        <v>-1660.0</v>
      </c>
      <c r="T52" s="109">
        <v>7.31E-4</v>
      </c>
      <c r="U52" s="88">
        <v>-238.689</v>
      </c>
      <c r="V52" s="88">
        <v>7.47711</v>
      </c>
      <c r="W52" s="109">
        <v>9.4E8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-24.8357</v>
      </c>
      <c r="D53" s="106">
        <v>0.095032</v>
      </c>
      <c r="E53" s="84">
        <v>-161.405</v>
      </c>
      <c r="F53" s="106">
        <v>0.845381</v>
      </c>
      <c r="G53" s="108">
        <v>-2101.54</v>
      </c>
      <c r="H53" s="106">
        <v>0.033817</v>
      </c>
      <c r="I53" s="106">
        <v>-2259.59</v>
      </c>
      <c r="J53" s="109">
        <v>0.018638</v>
      </c>
      <c r="K53" s="106">
        <v>-690.57</v>
      </c>
      <c r="L53" s="109">
        <v>2.93E-4</v>
      </c>
      <c r="M53" s="107">
        <v>1187.9</v>
      </c>
      <c r="N53" s="106">
        <v>0.004924</v>
      </c>
      <c r="O53" s="107">
        <v>153.582</v>
      </c>
      <c r="P53" s="106">
        <v>3.59E-4</v>
      </c>
      <c r="Q53" s="107">
        <v>1941.21</v>
      </c>
      <c r="R53" s="106">
        <v>0.001315</v>
      </c>
      <c r="S53" s="107">
        <v>-1660.0</v>
      </c>
      <c r="T53" s="109">
        <v>2.4E-4</v>
      </c>
      <c r="U53" s="88">
        <v>-244.135</v>
      </c>
      <c r="V53" s="88">
        <v>2.92437</v>
      </c>
      <c r="W53" s="109">
        <v>6.15E9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-23.8962</v>
      </c>
      <c r="D54" s="106">
        <v>0.017564</v>
      </c>
      <c r="E54" s="84">
        <v>-74.8813</v>
      </c>
      <c r="F54" s="106">
        <v>0.944896</v>
      </c>
      <c r="G54" s="108">
        <v>-1186.78</v>
      </c>
      <c r="H54" s="106">
        <v>0.019821</v>
      </c>
      <c r="I54" s="106">
        <v>-1884.4</v>
      </c>
      <c r="J54" s="109">
        <v>0.005671</v>
      </c>
      <c r="K54" s="106">
        <v>-724.414</v>
      </c>
      <c r="L54" s="109">
        <v>5.47E-5</v>
      </c>
      <c r="M54" s="107">
        <v>687.317</v>
      </c>
      <c r="N54" s="106">
        <v>0.010657</v>
      </c>
      <c r="O54" s="107">
        <v>81.7869</v>
      </c>
      <c r="P54" s="109">
        <v>2.61E-4</v>
      </c>
      <c r="Q54" s="107">
        <v>995.698</v>
      </c>
      <c r="R54" s="106">
        <v>0.001028</v>
      </c>
      <c r="S54" s="107">
        <v>-1660.0</v>
      </c>
      <c r="T54" s="109">
        <v>4.66E-5</v>
      </c>
      <c r="U54" s="88">
        <v>-97.1324</v>
      </c>
      <c r="V54" s="88">
        <v>1.71383</v>
      </c>
      <c r="W54" s="109">
        <v>1.79E10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-25.3878</v>
      </c>
      <c r="D55" s="106">
        <v>0.294302</v>
      </c>
      <c r="E55" s="84">
        <v>-87.0707</v>
      </c>
      <c r="F55" s="106">
        <v>0.643156</v>
      </c>
      <c r="G55" s="108">
        <v>-1743.45</v>
      </c>
      <c r="H55" s="106">
        <v>0.015846</v>
      </c>
      <c r="I55" s="106">
        <v>-1796.61</v>
      </c>
      <c r="J55" s="106">
        <v>0.027361</v>
      </c>
      <c r="K55" s="106">
        <v>-1534.34</v>
      </c>
      <c r="L55" s="109">
        <v>0.010302</v>
      </c>
      <c r="M55" s="107">
        <v>528.865</v>
      </c>
      <c r="N55" s="106">
        <v>0.004002</v>
      </c>
      <c r="O55" s="107">
        <v>127.092</v>
      </c>
      <c r="P55" s="106">
        <v>1.33E-4</v>
      </c>
      <c r="Q55" s="107">
        <v>1710.39</v>
      </c>
      <c r="R55" s="106">
        <v>6.35E-4</v>
      </c>
      <c r="S55" s="107">
        <v>-1660.0</v>
      </c>
      <c r="T55" s="106">
        <v>0.004263</v>
      </c>
      <c r="U55" s="88">
        <v>-159.921</v>
      </c>
      <c r="V55" s="88">
        <v>5.85955</v>
      </c>
      <c r="W55" s="109">
        <v>1.53E9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-24.4165</v>
      </c>
      <c r="D56" s="106">
        <v>0.130839</v>
      </c>
      <c r="E56" s="84">
        <v>-92.9622</v>
      </c>
      <c r="F56" s="106">
        <v>0.781325</v>
      </c>
      <c r="G56" s="108">
        <v>-1232.45</v>
      </c>
      <c r="H56" s="106">
        <v>0.030628</v>
      </c>
      <c r="I56" s="106">
        <v>-1302.52</v>
      </c>
      <c r="J56" s="106">
        <v>0.043152</v>
      </c>
      <c r="K56" s="106">
        <v>-1485.24</v>
      </c>
      <c r="L56" s="106">
        <v>0.005238</v>
      </c>
      <c r="M56" s="107">
        <v>800.141</v>
      </c>
      <c r="N56" s="106">
        <v>0.005832</v>
      </c>
      <c r="O56" s="107">
        <v>97.4929</v>
      </c>
      <c r="P56" s="109">
        <v>2.04E-4</v>
      </c>
      <c r="Q56" s="107">
        <v>1246.49</v>
      </c>
      <c r="R56" s="106">
        <v>0.001209</v>
      </c>
      <c r="S56" s="107">
        <v>-1660.0</v>
      </c>
      <c r="T56" s="106">
        <v>0.001573</v>
      </c>
      <c r="U56" s="88">
        <v>-173.979</v>
      </c>
      <c r="V56" s="88">
        <v>2.68331</v>
      </c>
      <c r="W56" s="109">
        <v>7.3E9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-24.3792</v>
      </c>
      <c r="D57" s="106">
        <v>0.04379</v>
      </c>
      <c r="E57" s="84">
        <v>-60.4525</v>
      </c>
      <c r="F57" s="106">
        <v>0.870181</v>
      </c>
      <c r="G57" s="108">
        <v>-782.39</v>
      </c>
      <c r="H57" s="106">
        <v>0.029851</v>
      </c>
      <c r="I57" s="106">
        <v>-820.148</v>
      </c>
      <c r="J57" s="106">
        <v>0.044805</v>
      </c>
      <c r="K57" s="106">
        <v>-1579.14</v>
      </c>
      <c r="L57" s="106">
        <v>0.001555</v>
      </c>
      <c r="M57" s="107">
        <v>638.827</v>
      </c>
      <c r="N57" s="106">
        <v>0.007981</v>
      </c>
      <c r="O57" s="107">
        <v>62.5159</v>
      </c>
      <c r="P57" s="109">
        <v>1.79E-4</v>
      </c>
      <c r="Q57" s="107">
        <v>788.743</v>
      </c>
      <c r="R57" s="106">
        <v>0.001218</v>
      </c>
      <c r="S57" s="107">
        <v>-1660.0</v>
      </c>
      <c r="T57" s="106">
        <v>4.41E-4</v>
      </c>
      <c r="U57" s="88">
        <v>-110.891</v>
      </c>
      <c r="V57" s="88">
        <v>2.35366</v>
      </c>
      <c r="W57" s="109">
        <v>9.49E9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-27.5672</v>
      </c>
      <c r="D58" s="106">
        <v>0.383993</v>
      </c>
      <c r="E58" s="84">
        <v>-46.439</v>
      </c>
      <c r="F58" s="106">
        <v>0.578115</v>
      </c>
      <c r="G58" s="108">
        <v>-1212.58</v>
      </c>
      <c r="H58" s="106">
        <v>0.00764</v>
      </c>
      <c r="I58" s="106">
        <v>-1261.08</v>
      </c>
      <c r="J58" s="106">
        <v>0.00775</v>
      </c>
      <c r="K58" s="106">
        <v>-1037.07</v>
      </c>
      <c r="L58" s="109">
        <v>0.009275</v>
      </c>
      <c r="M58" s="107">
        <v>426.427</v>
      </c>
      <c r="N58" s="106">
        <v>0.004171</v>
      </c>
      <c r="O58" s="107">
        <v>99.5612</v>
      </c>
      <c r="P58" s="109">
        <v>5.7E-5</v>
      </c>
      <c r="Q58" s="107">
        <v>1143.68</v>
      </c>
      <c r="R58" s="106">
        <v>2.73E-4</v>
      </c>
      <c r="S58" s="107">
        <v>-1660.0</v>
      </c>
      <c r="T58" s="106">
        <v>0.008728</v>
      </c>
      <c r="U58" s="88">
        <v>-78.4807</v>
      </c>
      <c r="V58" s="88">
        <v>6.12997</v>
      </c>
      <c r="W58" s="109">
        <v>1.4E9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-26.5247</v>
      </c>
      <c r="D59" s="106">
        <v>0.265624</v>
      </c>
      <c r="E59" s="84">
        <v>-52.744</v>
      </c>
      <c r="F59" s="106">
        <v>0.684216</v>
      </c>
      <c r="G59" s="108">
        <v>-965.295</v>
      </c>
      <c r="H59" s="106">
        <v>0.010301</v>
      </c>
      <c r="I59" s="106">
        <v>-944.273</v>
      </c>
      <c r="J59" s="106">
        <v>0.014215</v>
      </c>
      <c r="K59" s="106">
        <v>-899.293</v>
      </c>
      <c r="L59" s="109">
        <v>0.01413</v>
      </c>
      <c r="M59" s="107">
        <v>529.845</v>
      </c>
      <c r="N59" s="106">
        <v>0.005555</v>
      </c>
      <c r="O59" s="107">
        <v>75.1509</v>
      </c>
      <c r="P59" s="109">
        <v>9.39E-5</v>
      </c>
      <c r="Q59" s="107">
        <v>933.153</v>
      </c>
      <c r="R59" s="109">
        <v>4.79E-4</v>
      </c>
      <c r="S59" s="107">
        <v>-1660.0</v>
      </c>
      <c r="T59" s="106">
        <v>0.005387</v>
      </c>
      <c r="U59" s="88">
        <v>-84.7517</v>
      </c>
      <c r="V59" s="88">
        <v>3.95017</v>
      </c>
      <c r="W59" s="109">
        <v>3.37E9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-25.7161</v>
      </c>
      <c r="D60" s="106">
        <v>0.228169</v>
      </c>
      <c r="E60" s="84">
        <v>-46.4966</v>
      </c>
      <c r="F60" s="106">
        <v>0.720962</v>
      </c>
      <c r="G60" s="108">
        <v>-707.539</v>
      </c>
      <c r="H60" s="106">
        <v>0.011123</v>
      </c>
      <c r="I60" s="106">
        <v>-616.34</v>
      </c>
      <c r="J60" s="106">
        <v>0.024623</v>
      </c>
      <c r="K60" s="106">
        <v>-911.978</v>
      </c>
      <c r="L60" s="109">
        <v>0.006387</v>
      </c>
      <c r="M60" s="107">
        <v>531.537</v>
      </c>
      <c r="N60" s="106">
        <v>0.006537</v>
      </c>
      <c r="O60" s="107">
        <v>51.1503</v>
      </c>
      <c r="P60" s="109">
        <v>1.12E-4</v>
      </c>
      <c r="Q60" s="107">
        <v>639.024</v>
      </c>
      <c r="R60" s="109">
        <v>5.99E-4</v>
      </c>
      <c r="S60" s="107">
        <v>-1660.0</v>
      </c>
      <c r="T60" s="106">
        <v>0.001488</v>
      </c>
      <c r="U60" s="88">
        <v>-66.8679</v>
      </c>
      <c r="V60" s="88">
        <v>3.67362</v>
      </c>
      <c r="W60" s="109">
        <v>3.9E9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-27.8527</v>
      </c>
      <c r="D61" s="106">
        <v>0.920104</v>
      </c>
      <c r="E61" s="84">
        <v>-26.1216</v>
      </c>
      <c r="F61" s="106">
        <v>0.075712</v>
      </c>
      <c r="G61" s="108">
        <v>-1180.9</v>
      </c>
      <c r="H61" s="106">
        <v>5.2E-4</v>
      </c>
      <c r="I61" s="106">
        <v>-1169.42</v>
      </c>
      <c r="J61" s="106">
        <v>5.58E-4</v>
      </c>
      <c r="K61" s="106">
        <v>-678.987</v>
      </c>
      <c r="L61" s="109">
        <v>6.77E-4</v>
      </c>
      <c r="M61" s="107">
        <v>142.056</v>
      </c>
      <c r="N61" s="109">
        <v>0.001217</v>
      </c>
      <c r="O61" s="107">
        <v>90.7525</v>
      </c>
      <c r="P61" s="109">
        <v>5.67E-6</v>
      </c>
      <c r="Q61" s="107">
        <v>1060.35</v>
      </c>
      <c r="R61" s="109">
        <v>2.35E-5</v>
      </c>
      <c r="S61" s="107">
        <v>-1660.0</v>
      </c>
      <c r="T61" s="106">
        <v>0.001181</v>
      </c>
      <c r="U61" s="88">
        <v>-31.0947</v>
      </c>
      <c r="V61" s="88">
        <v>1.49367</v>
      </c>
      <c r="W61" s="109">
        <v>2.36E10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-32.3005</v>
      </c>
      <c r="D62" s="106">
        <v>0.912678</v>
      </c>
      <c r="E62" s="84">
        <v>-32.6165</v>
      </c>
      <c r="F62" s="106">
        <v>0.082774</v>
      </c>
      <c r="G62" s="108">
        <v>-944.949</v>
      </c>
      <c r="H62" s="106">
        <v>7.64E-4</v>
      </c>
      <c r="I62" s="106">
        <v>-903.561</v>
      </c>
      <c r="J62" s="106">
        <v>8.51E-4</v>
      </c>
      <c r="K62" s="106">
        <v>-623.439</v>
      </c>
      <c r="L62" s="109">
        <v>0.001048</v>
      </c>
      <c r="M62" s="107">
        <v>293.198</v>
      </c>
      <c r="N62" s="109">
        <v>9.16E-4</v>
      </c>
      <c r="O62" s="107">
        <v>72.9355</v>
      </c>
      <c r="P62" s="109">
        <v>7.79E-6</v>
      </c>
      <c r="Q62" s="107">
        <v>800.127</v>
      </c>
      <c r="R62" s="109">
        <v>3.6E-5</v>
      </c>
      <c r="S62" s="107">
        <v>-1660.0</v>
      </c>
      <c r="T62" s="106">
        <v>9.25E-4</v>
      </c>
      <c r="U62" s="88">
        <v>-35.5617</v>
      </c>
      <c r="V62" s="88">
        <v>1.01547</v>
      </c>
      <c r="W62" s="109">
        <v>5.1E10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-34.8017</v>
      </c>
      <c r="D63" s="106">
        <v>0.87518</v>
      </c>
      <c r="E63" s="84">
        <v>-30.6255</v>
      </c>
      <c r="F63" s="106">
        <v>0.118711</v>
      </c>
      <c r="G63" s="108">
        <v>-606.41</v>
      </c>
      <c r="H63" s="106">
        <v>0.00117</v>
      </c>
      <c r="I63" s="106">
        <v>-604.232</v>
      </c>
      <c r="J63" s="106">
        <v>0.001427</v>
      </c>
      <c r="K63" s="106">
        <v>-491.216</v>
      </c>
      <c r="L63" s="109">
        <v>0.001719</v>
      </c>
      <c r="M63" s="107">
        <v>355.069</v>
      </c>
      <c r="N63" s="109">
        <v>0.001199</v>
      </c>
      <c r="O63" s="107">
        <v>46.5935</v>
      </c>
      <c r="P63" s="109">
        <v>1.01E-5</v>
      </c>
      <c r="Q63" s="107">
        <v>559.924</v>
      </c>
      <c r="R63" s="109">
        <v>5.88E-5</v>
      </c>
      <c r="S63" s="107">
        <v>-1660.0</v>
      </c>
      <c r="T63" s="106">
        <v>5.25E-4</v>
      </c>
      <c r="U63" s="88">
        <v>-36.9224</v>
      </c>
      <c r="V63" s="88">
        <v>0.907128</v>
      </c>
      <c r="W63" s="109">
        <v>6.39E10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-24.1065</v>
      </c>
      <c r="D64" s="106">
        <v>0.633136</v>
      </c>
      <c r="E64" s="84">
        <v>-17.8602</v>
      </c>
      <c r="F64" s="106">
        <v>0.355598</v>
      </c>
      <c r="G64" s="108">
        <v>-986.638</v>
      </c>
      <c r="H64" s="106">
        <v>0.002028</v>
      </c>
      <c r="I64" s="106">
        <v>-875.784</v>
      </c>
      <c r="J64" s="106">
        <v>0.002262</v>
      </c>
      <c r="K64" s="106">
        <v>-469.913</v>
      </c>
      <c r="L64" s="109">
        <v>0.001671</v>
      </c>
      <c r="M64" s="107">
        <v>211.928</v>
      </c>
      <c r="N64" s="109">
        <v>0.003006</v>
      </c>
      <c r="O64" s="107">
        <v>99.2683</v>
      </c>
      <c r="P64" s="109">
        <v>1.39E-5</v>
      </c>
      <c r="Q64" s="107">
        <v>881.208</v>
      </c>
      <c r="R64" s="109">
        <v>1.02E-4</v>
      </c>
      <c r="S64" s="107">
        <v>-1660.0</v>
      </c>
      <c r="T64" s="106">
        <v>0.002184</v>
      </c>
      <c r="U64" s="88">
        <v>-29.2777</v>
      </c>
      <c r="V64" s="88">
        <v>4.66921</v>
      </c>
      <c r="W64" s="109">
        <v>2.41E9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-24.356</v>
      </c>
      <c r="D65" s="106">
        <v>0.664745</v>
      </c>
      <c r="E65" s="84">
        <v>-17.6386</v>
      </c>
      <c r="F65" s="106">
        <v>0.322834</v>
      </c>
      <c r="G65" s="108">
        <v>-839.693</v>
      </c>
      <c r="H65" s="106">
        <v>0.00194</v>
      </c>
      <c r="I65" s="106">
        <v>-870.555</v>
      </c>
      <c r="J65" s="106">
        <v>0.001659</v>
      </c>
      <c r="K65" s="106">
        <v>-418.991</v>
      </c>
      <c r="L65" s="109">
        <v>0.00182</v>
      </c>
      <c r="M65" s="107">
        <v>128.769</v>
      </c>
      <c r="N65" s="109">
        <v>0.004704</v>
      </c>
      <c r="O65" s="107">
        <v>72.1452</v>
      </c>
      <c r="P65" s="109">
        <v>1.51E-5</v>
      </c>
      <c r="Q65" s="107">
        <v>787.388</v>
      </c>
      <c r="R65" s="109">
        <v>7.82E-5</v>
      </c>
      <c r="S65" s="107">
        <v>-1660.0</v>
      </c>
      <c r="T65" s="106">
        <v>0.002205</v>
      </c>
      <c r="U65" s="88">
        <v>-28.7127</v>
      </c>
      <c r="V65" s="88">
        <v>2.46204</v>
      </c>
      <c r="W65" s="109">
        <v>8.67E9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-24.288</v>
      </c>
      <c r="D66" s="106">
        <v>0.640934</v>
      </c>
      <c r="E66" s="84">
        <v>-16.1541</v>
      </c>
      <c r="F66" s="106">
        <v>0.347313</v>
      </c>
      <c r="G66" s="108">
        <v>-597.477</v>
      </c>
      <c r="H66" s="106">
        <v>0.001719</v>
      </c>
      <c r="I66" s="106">
        <v>-530.121</v>
      </c>
      <c r="J66" s="106">
        <v>0.001864</v>
      </c>
      <c r="K66" s="106">
        <v>-297.777</v>
      </c>
      <c r="L66" s="109">
        <v>0.002589</v>
      </c>
      <c r="M66" s="107">
        <v>183.053</v>
      </c>
      <c r="N66" s="109">
        <v>0.004044</v>
      </c>
      <c r="O66" s="107">
        <v>76.5429</v>
      </c>
      <c r="P66" s="109">
        <v>8.19E-6</v>
      </c>
      <c r="Q66" s="107">
        <v>492.263</v>
      </c>
      <c r="R66" s="109">
        <v>9.09E-5</v>
      </c>
      <c r="S66" s="107">
        <v>-1660.0</v>
      </c>
      <c r="T66" s="106">
        <v>0.001436</v>
      </c>
      <c r="U66" s="88">
        <v>-25.5623</v>
      </c>
      <c r="V66" s="88">
        <v>2.4311</v>
      </c>
      <c r="W66" s="109">
        <v>8.89E9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1.1E-11</v>
      </c>
      <c r="E70" s="109">
        <v>-2.29E-12</v>
      </c>
      <c r="F70" s="109">
        <v>1.6E-11</v>
      </c>
      <c r="G70" s="109">
        <v>1.24E-10</v>
      </c>
      <c r="H70" s="109">
        <v>-5.53E-10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-2.29E-12</v>
      </c>
      <c r="E71" s="109">
        <v>8.44E-11</v>
      </c>
      <c r="F71" s="109">
        <v>-4.07E-9</v>
      </c>
      <c r="G71" s="109">
        <v>8.44E-10</v>
      </c>
      <c r="H71" s="109">
        <v>-2.06E-9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1.6E-11</v>
      </c>
      <c r="E72" s="109">
        <v>-4.07E-9</v>
      </c>
      <c r="F72" s="109">
        <v>2.33E-7</v>
      </c>
      <c r="G72" s="109">
        <v>-8.19E-8</v>
      </c>
      <c r="H72" s="109">
        <v>1.53E-7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1.24E-10</v>
      </c>
      <c r="E73" s="109">
        <v>8.44E-10</v>
      </c>
      <c r="F73" s="109">
        <v>-8.19E-8</v>
      </c>
      <c r="G73" s="109">
        <v>6.6E-8</v>
      </c>
      <c r="H73" s="109">
        <v>-1.15E-7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-5.53E-10</v>
      </c>
      <c r="E74" s="109">
        <v>-2.06E-9</v>
      </c>
      <c r="F74" s="109">
        <v>1.53E-7</v>
      </c>
      <c r="G74" s="109">
        <v>-1.15E-7</v>
      </c>
      <c r="H74" s="109">
        <v>3.82E-7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 t="s">
        <v>155</v>
      </c>
      <c r="E78" s="1" t="s">
        <v>156</v>
      </c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 t="s">
        <v>157</v>
      </c>
      <c r="F79" s="73"/>
      <c r="G79" s="73"/>
      <c r="H79" s="73"/>
      <c r="I79" s="2" t="s">
        <v>158</v>
      </c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>
        <v>640.0</v>
      </c>
      <c r="F80" s="106">
        <v>640.0</v>
      </c>
      <c r="G80" s="106">
        <v>640.0</v>
      </c>
      <c r="H80" s="77"/>
      <c r="I80" s="106">
        <v>680.0</v>
      </c>
      <c r="J80" s="106">
        <v>680.0</v>
      </c>
      <c r="K80" s="106">
        <v>680.0</v>
      </c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>
        <v>680.0</v>
      </c>
      <c r="F81" s="106">
        <v>680.0</v>
      </c>
      <c r="G81" s="106">
        <v>680.0</v>
      </c>
      <c r="H81" s="77"/>
      <c r="I81" s="106">
        <v>750.0</v>
      </c>
      <c r="J81" s="106">
        <v>750.0</v>
      </c>
      <c r="K81" s="106">
        <v>750.0</v>
      </c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>
        <v>750.0</v>
      </c>
      <c r="F82" s="106">
        <v>750.0</v>
      </c>
      <c r="G82" s="106">
        <v>750.0</v>
      </c>
      <c r="H82" s="77"/>
      <c r="I82" s="106">
        <v>855.0</v>
      </c>
      <c r="J82" s="106">
        <v>847.5</v>
      </c>
      <c r="K82" s="106">
        <v>825.0</v>
      </c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>
        <v>855.0</v>
      </c>
      <c r="F83" s="106">
        <v>847.5</v>
      </c>
      <c r="G83" s="106">
        <v>825.0</v>
      </c>
      <c r="H83" s="77"/>
      <c r="I83" s="106">
        <v>935.0</v>
      </c>
      <c r="J83" s="106">
        <v>920.0</v>
      </c>
      <c r="K83" s="106">
        <v>875.0</v>
      </c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77"/>
      <c r="E84" s="106">
        <v>935.0</v>
      </c>
      <c r="F84" s="106">
        <v>920.0</v>
      </c>
      <c r="G84" s="106">
        <v>875.0</v>
      </c>
      <c r="H84" s="77"/>
      <c r="I84" s="106">
        <v>1075.0</v>
      </c>
      <c r="J84" s="106">
        <v>1060.0</v>
      </c>
      <c r="K84" s="106">
        <v>1055.0</v>
      </c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D85" s="77"/>
      <c r="E85" s="106">
        <v>1075.0</v>
      </c>
      <c r="F85" s="106">
        <v>1080.0</v>
      </c>
      <c r="G85" s="106">
        <v>1090.0</v>
      </c>
      <c r="H85" s="77"/>
      <c r="I85" s="106">
        <v>1190.0</v>
      </c>
      <c r="J85" s="106">
        <v>1190.0</v>
      </c>
      <c r="K85" s="106">
        <v>1190.0</v>
      </c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>
        <v>1200.0</v>
      </c>
      <c r="F86" s="106">
        <v>1200.0</v>
      </c>
      <c r="G86" s="106">
        <v>1200.0</v>
      </c>
      <c r="H86" s="77"/>
      <c r="I86" s="106">
        <v>1500.0</v>
      </c>
      <c r="J86" s="106">
        <v>1500.0</v>
      </c>
      <c r="K86" s="106">
        <v>1500.0</v>
      </c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132"/>
      <c r="B88" s="133"/>
      <c r="C88" s="134"/>
      <c r="D88" s="134"/>
      <c r="E88" s="134"/>
      <c r="F88" s="134"/>
      <c r="G88" s="134"/>
      <c r="H88" s="134"/>
      <c r="I88" s="134"/>
      <c r="J88" s="134"/>
      <c r="K88" s="134"/>
      <c r="L88" s="135"/>
      <c r="M88" s="135"/>
      <c r="N88" s="136"/>
      <c r="O88" s="137"/>
      <c r="P88" s="138"/>
      <c r="Q88" s="139"/>
      <c r="R88" s="140"/>
      <c r="S88" s="141"/>
      <c r="T88" s="137"/>
      <c r="U88" s="137"/>
      <c r="V88" s="141"/>
      <c r="W88" s="142"/>
      <c r="X88" s="137"/>
      <c r="Y88" s="137"/>
      <c r="Z88" s="137"/>
      <c r="AA88" s="137"/>
      <c r="AB88" s="137"/>
      <c r="AC88" s="137"/>
      <c r="AD88" s="137"/>
      <c r="AE88" s="137"/>
      <c r="AF88" s="137"/>
      <c r="AG88" s="137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 t="s">
        <v>82</v>
      </c>
      <c r="D90" s="23" t="s">
        <v>83</v>
      </c>
      <c r="E90" s="23" t="s">
        <v>15</v>
      </c>
      <c r="F90" s="23" t="s">
        <v>16</v>
      </c>
      <c r="G90" s="23" t="s">
        <v>17</v>
      </c>
      <c r="H90" s="23" t="s">
        <v>84</v>
      </c>
      <c r="I90" s="23" t="s">
        <v>85</v>
      </c>
      <c r="J90" s="23" t="s">
        <v>86</v>
      </c>
      <c r="K90" s="23" t="s">
        <v>87</v>
      </c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 t="s">
        <v>88</v>
      </c>
      <c r="B91" s="72" t="s">
        <v>89</v>
      </c>
      <c r="C91" s="73" t="s">
        <v>90</v>
      </c>
      <c r="D91" s="73" t="s">
        <v>90</v>
      </c>
      <c r="E91" s="73" t="s">
        <v>90</v>
      </c>
      <c r="F91" s="73" t="s">
        <v>90</v>
      </c>
      <c r="G91" s="73" t="s">
        <v>90</v>
      </c>
      <c r="H91" s="73" t="s">
        <v>90</v>
      </c>
      <c r="I91" s="73" t="s">
        <v>90</v>
      </c>
      <c r="J91" s="73" t="s">
        <v>90</v>
      </c>
      <c r="K91" s="73" t="s">
        <v>90</v>
      </c>
      <c r="L91" s="73" t="s">
        <v>91</v>
      </c>
      <c r="M91" s="73" t="s">
        <v>92</v>
      </c>
      <c r="N91" s="74" t="s">
        <v>93</v>
      </c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>
        <v>1.0</v>
      </c>
      <c r="B92" s="68" t="s">
        <v>94</v>
      </c>
      <c r="C92" s="77">
        <f t="shared" ref="C92:C109" si="78">(C113*D113)/L92</f>
        <v>0.3110721285</v>
      </c>
      <c r="D92" s="77">
        <f t="shared" ref="D92:D109" si="79">(E113*F113)/L92</f>
        <v>0.3876082903</v>
      </c>
      <c r="E92" s="77">
        <f t="shared" ref="E92:E109" si="80">(G113*H113)/$L92</f>
        <v>0.1606540307</v>
      </c>
      <c r="F92" s="77">
        <f t="shared" ref="F92:F109" si="81">(J113*I113)/$L92</f>
        <v>0.1190850309</v>
      </c>
      <c r="G92" s="77">
        <f t="shared" ref="G92:G109" si="82">(K113*L113)/$L92</f>
        <v>0.02347800403</v>
      </c>
      <c r="H92" s="77">
        <f t="shared" ref="H92:H109" si="83">(M113*N113)/L92</f>
        <v>-0.03111730504</v>
      </c>
      <c r="I92" s="77">
        <f t="shared" ref="I92:I109" si="84">(O113*P113)/L92</f>
        <v>-0.0001589067808</v>
      </c>
      <c r="J92" s="77">
        <f t="shared" ref="J92:J109" si="85">(Q113*R113)/L92</f>
        <v>-0.005678726069</v>
      </c>
      <c r="K92" s="77">
        <f t="shared" ref="K92:K109" si="86">(S113*T113)/L92</f>
        <v>0.0350390416</v>
      </c>
      <c r="L92" s="23">
        <f t="shared" ref="L92:M92" si="77">U113</f>
        <v>-44.1068</v>
      </c>
      <c r="M92" s="23">
        <f t="shared" si="77"/>
        <v>14.0733</v>
      </c>
      <c r="N92" s="78">
        <f t="shared" ref="N92:N109" si="88">M92/abs(L92)</f>
        <v>0.3190732495</v>
      </c>
      <c r="O92" s="65"/>
      <c r="P92" s="65"/>
      <c r="Q92" s="65"/>
      <c r="R92" s="65"/>
      <c r="S92" s="79"/>
      <c r="T92" s="23"/>
      <c r="U92" s="1" t="s">
        <v>159</v>
      </c>
      <c r="V92" s="83" t="s">
        <v>160</v>
      </c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>
        <v>1.0</v>
      </c>
      <c r="B93" s="68" t="s">
        <v>96</v>
      </c>
      <c r="C93" s="77">
        <f t="shared" si="78"/>
        <v>0.29536479</v>
      </c>
      <c r="D93" s="77">
        <f t="shared" si="79"/>
        <v>0.377190266</v>
      </c>
      <c r="E93" s="77">
        <f t="shared" si="80"/>
        <v>0.1773502684</v>
      </c>
      <c r="F93" s="77">
        <f t="shared" si="81"/>
        <v>0.1370131091</v>
      </c>
      <c r="G93" s="77">
        <f t="shared" si="82"/>
        <v>0.02524025547</v>
      </c>
      <c r="H93" s="77">
        <f t="shared" si="83"/>
        <v>-0.0342390105</v>
      </c>
      <c r="I93" s="77">
        <f t="shared" si="84"/>
        <v>-0.0001452631246</v>
      </c>
      <c r="J93" s="77">
        <f t="shared" si="85"/>
        <v>-0.006815575804</v>
      </c>
      <c r="K93" s="77">
        <f t="shared" si="86"/>
        <v>0.02917436481</v>
      </c>
      <c r="L93" s="23">
        <f t="shared" ref="L93:M93" si="87">U114</f>
        <v>-38.8622</v>
      </c>
      <c r="M93" s="23">
        <f t="shared" si="87"/>
        <v>8.53928</v>
      </c>
      <c r="N93" s="78">
        <f t="shared" si="88"/>
        <v>0.2197322848</v>
      </c>
      <c r="O93" s="81" t="s">
        <v>97</v>
      </c>
      <c r="T93" s="1" t="s">
        <v>161</v>
      </c>
      <c r="U93" s="100">
        <f t="shared" ref="U93:U95" si="90">D122*W122</f>
        <v>537590200</v>
      </c>
      <c r="V93" s="78">
        <f t="shared" ref="V93:V95" si="91">U93/(D125*W125)</f>
        <v>0.0247572511</v>
      </c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>
        <v>1.0</v>
      </c>
      <c r="B94" s="68" t="s">
        <v>98</v>
      </c>
      <c r="C94" s="77">
        <f t="shared" si="78"/>
        <v>0.2695552689</v>
      </c>
      <c r="D94" s="77">
        <f t="shared" si="79"/>
        <v>0.3768470196</v>
      </c>
      <c r="E94" s="77">
        <f t="shared" si="80"/>
        <v>0.1802432724</v>
      </c>
      <c r="F94" s="77">
        <f t="shared" si="81"/>
        <v>0.1722511103</v>
      </c>
      <c r="G94" s="77">
        <f t="shared" si="82"/>
        <v>0.0239831365</v>
      </c>
      <c r="H94" s="77">
        <f t="shared" si="83"/>
        <v>-0.03804987321</v>
      </c>
      <c r="I94" s="77">
        <f t="shared" si="84"/>
        <v>-0.0001846488703</v>
      </c>
      <c r="J94" s="77">
        <f t="shared" si="85"/>
        <v>-0.008068856347</v>
      </c>
      <c r="K94" s="77">
        <f t="shared" si="86"/>
        <v>0.02339408796</v>
      </c>
      <c r="L94" s="23">
        <f t="shared" ref="L94:M94" si="89">U115</f>
        <v>-40.3042</v>
      </c>
      <c r="M94" s="23">
        <f t="shared" si="89"/>
        <v>11.5401</v>
      </c>
      <c r="N94" s="78">
        <f t="shared" si="88"/>
        <v>0.2863249984</v>
      </c>
      <c r="O94" s="82" t="s">
        <v>18</v>
      </c>
      <c r="P94" s="82" t="s">
        <v>99</v>
      </c>
      <c r="Q94" s="82" t="s">
        <v>100</v>
      </c>
      <c r="R94" s="82" t="s">
        <v>101</v>
      </c>
      <c r="S94" s="71"/>
      <c r="T94" s="1" t="s">
        <v>162</v>
      </c>
      <c r="U94" s="100">
        <f t="shared" si="90"/>
        <v>895152880</v>
      </c>
      <c r="V94" s="78">
        <f t="shared" si="91"/>
        <v>0.01923133597</v>
      </c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>
        <v>2.0</v>
      </c>
      <c r="B95" s="68" t="s">
        <v>94</v>
      </c>
      <c r="C95" s="77">
        <f t="shared" si="78"/>
        <v>0.02871175237</v>
      </c>
      <c r="D95" s="77">
        <f t="shared" si="79"/>
        <v>0.4580520451</v>
      </c>
      <c r="E95" s="77">
        <f t="shared" si="80"/>
        <v>0.2957959983</v>
      </c>
      <c r="F95" s="77">
        <f t="shared" si="81"/>
        <v>0.2297346905</v>
      </c>
      <c r="G95" s="77">
        <f t="shared" si="82"/>
        <v>0.002327104571</v>
      </c>
      <c r="H95" s="77">
        <f t="shared" si="83"/>
        <v>-0.009792601783</v>
      </c>
      <c r="I95" s="77">
        <f t="shared" si="84"/>
        <v>-0.0002075902115</v>
      </c>
      <c r="J95" s="77">
        <f t="shared" si="85"/>
        <v>-0.00969229709</v>
      </c>
      <c r="K95" s="77">
        <f t="shared" si="86"/>
        <v>0.005083853885</v>
      </c>
      <c r="L95" s="23">
        <f t="shared" ref="L95:M95" si="92">U116</f>
        <v>-238.689</v>
      </c>
      <c r="M95" s="23">
        <f t="shared" si="92"/>
        <v>7.47711</v>
      </c>
      <c r="N95" s="78">
        <f t="shared" si="88"/>
        <v>0.03132574186</v>
      </c>
      <c r="O95" s="82" t="s">
        <v>13</v>
      </c>
      <c r="P95" s="87">
        <v>-34.8017</v>
      </c>
      <c r="Q95" s="87">
        <v>0.761775</v>
      </c>
      <c r="R95" s="85">
        <f t="shared" ref="R95:R100" si="94">Q95/abs(P95)</f>
        <v>0.02188901692</v>
      </c>
      <c r="S95" s="119"/>
      <c r="T95" s="1" t="s">
        <v>163</v>
      </c>
      <c r="U95" s="100">
        <f t="shared" si="90"/>
        <v>889859100</v>
      </c>
      <c r="V95" s="78">
        <f t="shared" si="91"/>
        <v>0.01591193527</v>
      </c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>
        <v>2.0</v>
      </c>
      <c r="B96" s="68" t="s">
        <v>96</v>
      </c>
      <c r="C96" s="77">
        <f t="shared" si="78"/>
        <v>0.009667545589</v>
      </c>
      <c r="D96" s="77">
        <f t="shared" si="79"/>
        <v>0.5589068356</v>
      </c>
      <c r="E96" s="77">
        <f t="shared" si="80"/>
        <v>0.2911003264</v>
      </c>
      <c r="F96" s="77">
        <f t="shared" si="81"/>
        <v>0.1725038951</v>
      </c>
      <c r="G96" s="77">
        <f t="shared" si="82"/>
        <v>0.0008287914883</v>
      </c>
      <c r="H96" s="77">
        <f t="shared" si="83"/>
        <v>-0.0239589555</v>
      </c>
      <c r="I96" s="77">
        <f t="shared" si="84"/>
        <v>-0.0002258420054</v>
      </c>
      <c r="J96" s="77">
        <f t="shared" si="85"/>
        <v>-0.01045606386</v>
      </c>
      <c r="K96" s="77">
        <f t="shared" si="86"/>
        <v>0.001631883999</v>
      </c>
      <c r="L96" s="23">
        <f t="shared" ref="L96:M96" si="93">U117</f>
        <v>-244.135</v>
      </c>
      <c r="M96" s="23">
        <f t="shared" si="93"/>
        <v>2.92437</v>
      </c>
      <c r="N96" s="78">
        <f t="shared" si="88"/>
        <v>0.0119784955</v>
      </c>
      <c r="O96" s="82" t="s">
        <v>103</v>
      </c>
      <c r="P96" s="87">
        <v>-30.6255</v>
      </c>
      <c r="Q96" s="87">
        <v>19.6742</v>
      </c>
      <c r="R96" s="85">
        <f t="shared" si="94"/>
        <v>0.6424123688</v>
      </c>
      <c r="T96" s="1" t="s">
        <v>164</v>
      </c>
      <c r="U96" s="100">
        <f t="shared" ref="U96:U98" si="96">D128*W128</f>
        <v>1525857760</v>
      </c>
      <c r="V96" s="78">
        <f t="shared" ref="V96:V98" si="97">U96/(D125*W125)</f>
        <v>0.07026921938</v>
      </c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>
        <v>2.0</v>
      </c>
      <c r="B97" s="68" t="s">
        <v>98</v>
      </c>
      <c r="C97" s="77">
        <f t="shared" si="78"/>
        <v>0.004321038673</v>
      </c>
      <c r="D97" s="77">
        <f t="shared" si="79"/>
        <v>0.7284391289</v>
      </c>
      <c r="E97" s="77">
        <f t="shared" si="80"/>
        <v>0.2421763117</v>
      </c>
      <c r="F97" s="77">
        <f t="shared" si="81"/>
        <v>0.1100192356</v>
      </c>
      <c r="G97" s="77">
        <f t="shared" si="82"/>
        <v>0.0004079529158</v>
      </c>
      <c r="H97" s="77">
        <f t="shared" si="83"/>
        <v>-0.07540982483</v>
      </c>
      <c r="I97" s="77">
        <f t="shared" si="84"/>
        <v>-0.0002197658135</v>
      </c>
      <c r="J97" s="77">
        <f t="shared" si="85"/>
        <v>-0.01053796204</v>
      </c>
      <c r="K97" s="77">
        <f t="shared" si="86"/>
        <v>0.0007963974946</v>
      </c>
      <c r="L97" s="23">
        <f t="shared" ref="L97:M97" si="95">U118</f>
        <v>-97.1324</v>
      </c>
      <c r="M97" s="23">
        <f t="shared" si="95"/>
        <v>1.71383</v>
      </c>
      <c r="N97" s="78">
        <f t="shared" si="88"/>
        <v>0.017644267</v>
      </c>
      <c r="O97" s="82" t="s">
        <v>104</v>
      </c>
      <c r="P97" s="87">
        <v>-606.41</v>
      </c>
      <c r="Q97" s="87">
        <v>681.424</v>
      </c>
      <c r="R97" s="85">
        <f t="shared" si="94"/>
        <v>1.123701786</v>
      </c>
      <c r="S97" s="119"/>
      <c r="T97" s="1" t="s">
        <v>165</v>
      </c>
      <c r="U97" s="100">
        <f t="shared" si="96"/>
        <v>5763339150</v>
      </c>
      <c r="V97" s="78">
        <f t="shared" si="97"/>
        <v>0.123818751</v>
      </c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>
        <v>3.0</v>
      </c>
      <c r="B98" s="68" t="s">
        <v>94</v>
      </c>
      <c r="C98" s="77">
        <f t="shared" si="78"/>
        <v>0.0467210705</v>
      </c>
      <c r="D98" s="77">
        <f t="shared" si="79"/>
        <v>0.3501731676</v>
      </c>
      <c r="E98" s="77">
        <f t="shared" si="80"/>
        <v>0.1727522258</v>
      </c>
      <c r="F98" s="77">
        <f t="shared" si="81"/>
        <v>0.3073833093</v>
      </c>
      <c r="G98" s="77">
        <f t="shared" si="82"/>
        <v>0.09884111955</v>
      </c>
      <c r="H98" s="77">
        <f t="shared" si="83"/>
        <v>-0.01323477048</v>
      </c>
      <c r="I98" s="77">
        <f t="shared" si="84"/>
        <v>-0.0001056974131</v>
      </c>
      <c r="J98" s="77">
        <f t="shared" si="85"/>
        <v>-0.006791463598</v>
      </c>
      <c r="K98" s="77">
        <f t="shared" si="86"/>
        <v>0.04425047367</v>
      </c>
      <c r="L98" s="23">
        <f t="shared" ref="L98:M98" si="98">U119</f>
        <v>-159.921</v>
      </c>
      <c r="M98" s="23">
        <f t="shared" si="98"/>
        <v>5.85955</v>
      </c>
      <c r="N98" s="78">
        <f t="shared" si="88"/>
        <v>0.03664027864</v>
      </c>
      <c r="O98" s="82" t="s">
        <v>105</v>
      </c>
      <c r="P98" s="87">
        <v>-604.232</v>
      </c>
      <c r="Q98" s="87">
        <v>158.078</v>
      </c>
      <c r="R98" s="85">
        <f t="shared" si="94"/>
        <v>0.261618054</v>
      </c>
      <c r="S98" s="119"/>
      <c r="T98" s="1" t="s">
        <v>166</v>
      </c>
      <c r="U98" s="100">
        <f t="shared" si="96"/>
        <v>5697903260</v>
      </c>
      <c r="V98" s="78">
        <f t="shared" si="97"/>
        <v>0.1018865435</v>
      </c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>
        <v>3.0</v>
      </c>
      <c r="B99" s="68" t="s">
        <v>96</v>
      </c>
      <c r="C99" s="77">
        <f t="shared" si="78"/>
        <v>0.0183621612</v>
      </c>
      <c r="D99" s="77">
        <f t="shared" si="79"/>
        <v>0.4174853914</v>
      </c>
      <c r="E99" s="77">
        <f t="shared" si="80"/>
        <v>0.2169657177</v>
      </c>
      <c r="F99" s="77">
        <f t="shared" si="81"/>
        <v>0.3230639505</v>
      </c>
      <c r="G99" s="77">
        <f t="shared" si="82"/>
        <v>0.04471624231</v>
      </c>
      <c r="H99" s="77">
        <f t="shared" si="83"/>
        <v>-0.02682175614</v>
      </c>
      <c r="I99" s="77">
        <f t="shared" si="84"/>
        <v>-0.0001143158174</v>
      </c>
      <c r="J99" s="77">
        <f t="shared" si="85"/>
        <v>-0.008662001793</v>
      </c>
      <c r="K99" s="77">
        <f t="shared" si="86"/>
        <v>0.01500859299</v>
      </c>
      <c r="L99" s="23">
        <f t="shared" ref="L99:M99" si="99">U120</f>
        <v>-173.979</v>
      </c>
      <c r="M99" s="23">
        <f t="shared" si="99"/>
        <v>2.68331</v>
      </c>
      <c r="N99" s="78">
        <f t="shared" si="88"/>
        <v>0.01542318326</v>
      </c>
      <c r="O99" s="82" t="s">
        <v>106</v>
      </c>
      <c r="P99" s="88">
        <v>-491.216</v>
      </c>
      <c r="Q99" s="89">
        <v>320.388</v>
      </c>
      <c r="R99" s="85">
        <f t="shared" si="94"/>
        <v>0.6522344549</v>
      </c>
      <c r="S99" s="119"/>
      <c r="T99" s="122"/>
      <c r="U99" s="123"/>
      <c r="V99" s="23"/>
      <c r="W99" s="124" t="s">
        <v>167</v>
      </c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>
        <v>3.0</v>
      </c>
      <c r="B100" s="68" t="s">
        <v>98</v>
      </c>
      <c r="C100" s="77">
        <f t="shared" si="78"/>
        <v>0.009627157912</v>
      </c>
      <c r="D100" s="77">
        <f t="shared" si="79"/>
        <v>0.4743813015</v>
      </c>
      <c r="E100" s="77">
        <f t="shared" si="80"/>
        <v>0.21061334</v>
      </c>
      <c r="F100" s="77">
        <f t="shared" si="81"/>
        <v>0.3313770382</v>
      </c>
      <c r="G100" s="77">
        <f t="shared" si="82"/>
        <v>0.02214393143</v>
      </c>
      <c r="H100" s="77">
        <f t="shared" si="83"/>
        <v>-0.04597738578</v>
      </c>
      <c r="I100" s="77">
        <f t="shared" si="84"/>
        <v>-0.0001009130236</v>
      </c>
      <c r="J100" s="77">
        <f t="shared" si="85"/>
        <v>-0.008663362888</v>
      </c>
      <c r="K100" s="77">
        <f t="shared" si="86"/>
        <v>0.006601617805</v>
      </c>
      <c r="L100" s="23">
        <f t="shared" ref="L100:M100" si="100">U121</f>
        <v>-110.891</v>
      </c>
      <c r="M100" s="23">
        <f t="shared" si="100"/>
        <v>2.35366</v>
      </c>
      <c r="N100" s="78">
        <f t="shared" si="88"/>
        <v>0.0212249867</v>
      </c>
      <c r="O100" s="82" t="s">
        <v>168</v>
      </c>
      <c r="P100" s="88">
        <v>355.069</v>
      </c>
      <c r="Q100" s="89">
        <v>1067.91</v>
      </c>
      <c r="R100" s="85">
        <f t="shared" si="94"/>
        <v>3.007612605</v>
      </c>
      <c r="S100" s="119"/>
      <c r="T100" s="115" t="s">
        <v>169</v>
      </c>
      <c r="U100" s="123">
        <f>sum(U93:U95)</f>
        <v>2322602180</v>
      </c>
      <c r="V100" s="78">
        <f>U100/(D125*W125+D116*W126+D117*W117)</f>
        <v>0.06469563185</v>
      </c>
      <c r="W100" s="121">
        <f>U100/Z131</f>
        <v>0.01622731318</v>
      </c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>
        <v>4.0</v>
      </c>
      <c r="B101" s="68" t="s">
        <v>94</v>
      </c>
      <c r="C101" s="77">
        <f t="shared" si="78"/>
        <v>0.1348817203</v>
      </c>
      <c r="D101" s="77">
        <f t="shared" si="79"/>
        <v>0.3420851558</v>
      </c>
      <c r="E101" s="77">
        <f t="shared" si="80"/>
        <v>0.1180431775</v>
      </c>
      <c r="F101" s="77">
        <f t="shared" si="81"/>
        <v>0.1245321461</v>
      </c>
      <c r="G101" s="77">
        <f t="shared" si="82"/>
        <v>0.1225629263</v>
      </c>
      <c r="H101" s="77">
        <f t="shared" si="83"/>
        <v>-0.02266324099</v>
      </c>
      <c r="I101" s="77">
        <f t="shared" si="84"/>
        <v>-0.00007231062414</v>
      </c>
      <c r="J101" s="77">
        <f t="shared" si="85"/>
        <v>-0.003978362069</v>
      </c>
      <c r="K101" s="77">
        <f t="shared" si="86"/>
        <v>0.1846120129</v>
      </c>
      <c r="L101" s="23">
        <f t="shared" ref="L101:M101" si="101">U122</f>
        <v>-78.4807</v>
      </c>
      <c r="M101" s="23">
        <f t="shared" si="101"/>
        <v>6.12997</v>
      </c>
      <c r="N101" s="78">
        <f t="shared" si="88"/>
        <v>0.07810799343</v>
      </c>
      <c r="O101" s="23"/>
      <c r="P101" s="125"/>
      <c r="Q101" s="126"/>
      <c r="R101" s="126"/>
      <c r="S101" s="71"/>
      <c r="T101" s="115" t="s">
        <v>170</v>
      </c>
      <c r="U101" s="123">
        <f>sum(U96:U98)</f>
        <v>12987100170</v>
      </c>
      <c r="V101" s="78">
        <f>U101/(D125*W125+D116*W126+D117*W117)</f>
        <v>0.3617531485</v>
      </c>
      <c r="W101" s="96">
        <f>U101/Z131</f>
        <v>0.09073690864</v>
      </c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>
        <v>4.0</v>
      </c>
      <c r="B102" s="68" t="s">
        <v>96</v>
      </c>
      <c r="C102" s="77">
        <f t="shared" si="78"/>
        <v>0.08313221933</v>
      </c>
      <c r="D102" s="77">
        <f t="shared" si="79"/>
        <v>0.4258119743</v>
      </c>
      <c r="E102" s="77">
        <f t="shared" si="80"/>
        <v>0.117325125</v>
      </c>
      <c r="F102" s="77">
        <f t="shared" si="81"/>
        <v>0.1583784242</v>
      </c>
      <c r="G102" s="77">
        <f t="shared" si="82"/>
        <v>0.1499322148</v>
      </c>
      <c r="H102" s="77">
        <f t="shared" si="83"/>
        <v>-0.03472837683</v>
      </c>
      <c r="I102" s="77">
        <f t="shared" si="84"/>
        <v>-0.00008326286682</v>
      </c>
      <c r="J102" s="77">
        <f t="shared" si="85"/>
        <v>-0.00527399789</v>
      </c>
      <c r="K102" s="77">
        <f t="shared" si="86"/>
        <v>0.1055131637</v>
      </c>
      <c r="L102" s="23">
        <f t="shared" ref="L102:M102" si="102">U123</f>
        <v>-84.7517</v>
      </c>
      <c r="M102" s="23">
        <f t="shared" si="102"/>
        <v>3.95017</v>
      </c>
      <c r="N102" s="78">
        <f t="shared" si="88"/>
        <v>0.04660874059</v>
      </c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>
        <v>4.0</v>
      </c>
      <c r="B103" s="68" t="s">
        <v>98</v>
      </c>
      <c r="C103" s="77">
        <f t="shared" si="78"/>
        <v>0.08774938081</v>
      </c>
      <c r="D103" s="77">
        <f t="shared" si="79"/>
        <v>0.5013209885</v>
      </c>
      <c r="E103" s="77">
        <f t="shared" si="80"/>
        <v>0.1176940849</v>
      </c>
      <c r="F103" s="77">
        <f t="shared" si="81"/>
        <v>0.2269570275</v>
      </c>
      <c r="G103" s="77">
        <f t="shared" si="82"/>
        <v>0.08710911343</v>
      </c>
      <c r="H103" s="77">
        <f t="shared" si="83"/>
        <v>-0.05196301019</v>
      </c>
      <c r="I103" s="77">
        <f t="shared" si="84"/>
        <v>-0.00008567389734</v>
      </c>
      <c r="J103" s="77">
        <f t="shared" si="85"/>
        <v>-0.005724351684</v>
      </c>
      <c r="K103" s="77">
        <f t="shared" si="86"/>
        <v>0.03693969752</v>
      </c>
      <c r="L103" s="23">
        <f t="shared" ref="L103:M103" si="103">U124</f>
        <v>-66.8679</v>
      </c>
      <c r="M103" s="23">
        <f t="shared" si="103"/>
        <v>3.67362</v>
      </c>
      <c r="N103" s="78">
        <f t="shared" si="88"/>
        <v>0.05493846823</v>
      </c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>
        <v>5.0</v>
      </c>
      <c r="B104" s="68" t="s">
        <v>94</v>
      </c>
      <c r="C104" s="77">
        <f t="shared" si="78"/>
        <v>0.8241719869</v>
      </c>
      <c r="D104" s="77">
        <f t="shared" si="79"/>
        <v>0.06360307638</v>
      </c>
      <c r="E104" s="77">
        <f t="shared" si="80"/>
        <v>0.01974831724</v>
      </c>
      <c r="F104" s="77">
        <f t="shared" si="81"/>
        <v>0.02098545283</v>
      </c>
      <c r="G104" s="77">
        <f t="shared" si="82"/>
        <v>0.01478304016</v>
      </c>
      <c r="H104" s="77">
        <f t="shared" si="83"/>
        <v>-0.00555985914</v>
      </c>
      <c r="I104" s="77">
        <f t="shared" si="84"/>
        <v>-0.00001654837239</v>
      </c>
      <c r="J104" s="77">
        <f t="shared" si="85"/>
        <v>-0.0008013656668</v>
      </c>
      <c r="K104" s="77">
        <f t="shared" si="86"/>
        <v>0.06304804356</v>
      </c>
      <c r="L104" s="23">
        <f t="shared" ref="L104:M104" si="104">U125</f>
        <v>-31.0947</v>
      </c>
      <c r="M104" s="23">
        <f t="shared" si="104"/>
        <v>1.49367</v>
      </c>
      <c r="N104" s="78">
        <f t="shared" si="88"/>
        <v>0.0480361605</v>
      </c>
      <c r="Q104" s="93"/>
      <c r="R104" s="93"/>
      <c r="S104" s="79"/>
      <c r="T104" s="65"/>
      <c r="U104" s="65"/>
      <c r="V104" s="79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>
        <v>5.0</v>
      </c>
      <c r="B105" s="68" t="s">
        <v>96</v>
      </c>
      <c r="C105" s="77">
        <f t="shared" si="78"/>
        <v>0.828980497</v>
      </c>
      <c r="D105" s="77">
        <f t="shared" si="79"/>
        <v>0.07591870386</v>
      </c>
      <c r="E105" s="77">
        <f t="shared" si="80"/>
        <v>0.02030108336</v>
      </c>
      <c r="F105" s="77">
        <f t="shared" si="81"/>
        <v>0.02162243118</v>
      </c>
      <c r="G105" s="77">
        <f t="shared" si="82"/>
        <v>0.01837268949</v>
      </c>
      <c r="H105" s="77">
        <f t="shared" si="83"/>
        <v>-0.007552208359</v>
      </c>
      <c r="I105" s="77">
        <f t="shared" si="84"/>
        <v>-0.00001597695119</v>
      </c>
      <c r="J105" s="77">
        <f t="shared" si="85"/>
        <v>-0.0008099886113</v>
      </c>
      <c r="K105" s="77">
        <f t="shared" si="86"/>
        <v>0.04317847572</v>
      </c>
      <c r="L105" s="23">
        <f t="shared" ref="L105:M105" si="105">U126</f>
        <v>-35.5617</v>
      </c>
      <c r="M105" s="23">
        <f t="shared" si="105"/>
        <v>1.01547</v>
      </c>
      <c r="N105" s="78">
        <f t="shared" si="88"/>
        <v>0.02855515906</v>
      </c>
      <c r="Q105" s="93"/>
      <c r="R105" s="93"/>
      <c r="S105" s="79"/>
      <c r="T105" s="65"/>
      <c r="U105" s="65"/>
      <c r="V105" s="79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>
        <v>5.0</v>
      </c>
      <c r="B106" s="68" t="s">
        <v>98</v>
      </c>
      <c r="C106" s="77">
        <f t="shared" si="78"/>
        <v>0.8249125681</v>
      </c>
      <c r="D106" s="77">
        <f t="shared" si="79"/>
        <v>0.09846553124</v>
      </c>
      <c r="E106" s="77">
        <f t="shared" si="80"/>
        <v>0.01921596917</v>
      </c>
      <c r="F106" s="77">
        <f t="shared" si="81"/>
        <v>0.02335273612</v>
      </c>
      <c r="G106" s="77">
        <f t="shared" si="82"/>
        <v>0.02286959418</v>
      </c>
      <c r="H106" s="77">
        <f t="shared" si="83"/>
        <v>-0.01153033744</v>
      </c>
      <c r="I106" s="77">
        <f t="shared" si="84"/>
        <v>-0.00001274549731</v>
      </c>
      <c r="J106" s="77">
        <f t="shared" si="85"/>
        <v>-0.0008916953177</v>
      </c>
      <c r="K106" s="77">
        <f t="shared" si="86"/>
        <v>0.02360355773</v>
      </c>
      <c r="L106" s="23">
        <f t="shared" ref="L106:M106" si="106">U127</f>
        <v>-36.9224</v>
      </c>
      <c r="M106" s="23">
        <f t="shared" si="106"/>
        <v>0.907128</v>
      </c>
      <c r="N106" s="78">
        <f t="shared" si="88"/>
        <v>0.02456850042</v>
      </c>
      <c r="Q106" s="93"/>
      <c r="R106" s="93"/>
      <c r="S106" s="79"/>
      <c r="T106" s="65"/>
      <c r="U106" s="65"/>
      <c r="V106" s="79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>
        <v>6.0</v>
      </c>
      <c r="B107" s="68" t="s">
        <v>94</v>
      </c>
      <c r="C107" s="77">
        <f t="shared" si="78"/>
        <v>0.5213077866</v>
      </c>
      <c r="D107" s="77">
        <f t="shared" si="79"/>
        <v>0.216924533</v>
      </c>
      <c r="E107" s="77">
        <f t="shared" si="80"/>
        <v>0.0683421807</v>
      </c>
      <c r="F107" s="77">
        <f t="shared" si="81"/>
        <v>0.06766321835</v>
      </c>
      <c r="G107" s="77">
        <f t="shared" si="82"/>
        <v>0.02681988759</v>
      </c>
      <c r="H107" s="77">
        <f t="shared" si="83"/>
        <v>-0.02175907151</v>
      </c>
      <c r="I107" s="77">
        <f t="shared" si="84"/>
        <v>-0.00004712902209</v>
      </c>
      <c r="J107" s="77">
        <f t="shared" si="85"/>
        <v>-0.003070023123</v>
      </c>
      <c r="K107" s="77">
        <f t="shared" si="86"/>
        <v>0.1238293992</v>
      </c>
      <c r="L107" s="23">
        <f t="shared" ref="L107:M107" si="107">U128</f>
        <v>-29.2777</v>
      </c>
      <c r="M107" s="23">
        <f t="shared" si="107"/>
        <v>4.66921</v>
      </c>
      <c r="N107" s="78">
        <f t="shared" si="88"/>
        <v>0.1594800821</v>
      </c>
      <c r="Q107" s="93"/>
      <c r="R107" s="93"/>
      <c r="S107" s="79"/>
      <c r="T107" s="65"/>
      <c r="U107" s="79"/>
      <c r="V107" s="79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>
        <v>6.0</v>
      </c>
      <c r="B108" s="68" t="s">
        <v>96</v>
      </c>
      <c r="C108" s="77">
        <f t="shared" si="78"/>
        <v>0.563880416</v>
      </c>
      <c r="D108" s="77">
        <f t="shared" si="79"/>
        <v>0.1983212931</v>
      </c>
      <c r="E108" s="77">
        <f t="shared" si="80"/>
        <v>0.05673463032</v>
      </c>
      <c r="F108" s="77">
        <f t="shared" si="81"/>
        <v>0.05030006739</v>
      </c>
      <c r="G108" s="77">
        <f t="shared" si="82"/>
        <v>0.02655840865</v>
      </c>
      <c r="H108" s="77">
        <f t="shared" si="83"/>
        <v>-0.02109621791</v>
      </c>
      <c r="I108" s="77">
        <f t="shared" si="84"/>
        <v>-0.00003794113824</v>
      </c>
      <c r="J108" s="77">
        <f t="shared" si="85"/>
        <v>-0.002144477587</v>
      </c>
      <c r="K108" s="77">
        <f t="shared" si="86"/>
        <v>0.1274801743</v>
      </c>
      <c r="L108" s="23">
        <f t="shared" ref="L108:M108" si="108">U129</f>
        <v>-28.7127</v>
      </c>
      <c r="M108" s="23">
        <f t="shared" si="108"/>
        <v>2.46204</v>
      </c>
      <c r="N108" s="78">
        <f t="shared" si="88"/>
        <v>0.08574742187</v>
      </c>
      <c r="Q108" s="93"/>
      <c r="R108" s="93"/>
      <c r="S108" s="79"/>
      <c r="T108" s="65"/>
      <c r="U108" s="79"/>
      <c r="V108" s="79"/>
      <c r="W108" s="94"/>
      <c r="X108" s="65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>
        <v>6.0</v>
      </c>
      <c r="B109" s="68" t="s">
        <v>98</v>
      </c>
      <c r="C109" s="77">
        <f t="shared" si="78"/>
        <v>0.6089829551</v>
      </c>
      <c r="D109" s="77">
        <f t="shared" si="79"/>
        <v>0.2194845117</v>
      </c>
      <c r="E109" s="77">
        <f t="shared" si="80"/>
        <v>0.04017881658</v>
      </c>
      <c r="F109" s="77">
        <f t="shared" si="81"/>
        <v>0.03865636285</v>
      </c>
      <c r="G109" s="77">
        <f t="shared" si="82"/>
        <v>0.03015944</v>
      </c>
      <c r="H109" s="77">
        <f t="shared" si="83"/>
        <v>-0.02895930069</v>
      </c>
      <c r="I109" s="77">
        <f t="shared" si="84"/>
        <v>-0.00002452386331</v>
      </c>
      <c r="J109" s="77">
        <f t="shared" si="85"/>
        <v>-0.00175049611</v>
      </c>
      <c r="K109" s="77">
        <f t="shared" si="86"/>
        <v>0.09325295455</v>
      </c>
      <c r="L109" s="23">
        <f t="shared" ref="L109:M109" si="109">U130</f>
        <v>-25.5623</v>
      </c>
      <c r="M109" s="23">
        <f t="shared" si="109"/>
        <v>2.4311</v>
      </c>
      <c r="N109" s="78">
        <f t="shared" si="88"/>
        <v>0.09510490058</v>
      </c>
      <c r="O109" s="23"/>
      <c r="P109" s="23"/>
      <c r="Q109" s="93"/>
      <c r="R109" s="93"/>
      <c r="S109" s="79"/>
      <c r="T109" s="65"/>
      <c r="U109" s="79"/>
      <c r="V109" s="79"/>
      <c r="W109" s="94"/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65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 t="s">
        <v>82</v>
      </c>
      <c r="E111" s="23" t="s">
        <v>83</v>
      </c>
      <c r="G111" s="23" t="s">
        <v>120</v>
      </c>
      <c r="I111" s="23" t="s">
        <v>121</v>
      </c>
      <c r="K111" s="23" t="s">
        <v>122</v>
      </c>
      <c r="M111" s="23" t="s">
        <v>84</v>
      </c>
      <c r="O111" s="23" t="s">
        <v>85</v>
      </c>
      <c r="Q111" s="23" t="s">
        <v>86</v>
      </c>
      <c r="S111" s="23" t="s">
        <v>123</v>
      </c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 t="s">
        <v>88</v>
      </c>
      <c r="B112" s="68" t="s">
        <v>89</v>
      </c>
      <c r="C112" s="23" t="s">
        <v>151</v>
      </c>
      <c r="D112" s="23" t="s">
        <v>152</v>
      </c>
      <c r="E112" s="23" t="s">
        <v>151</v>
      </c>
      <c r="F112" s="23" t="s">
        <v>152</v>
      </c>
      <c r="G112" s="23" t="s">
        <v>151</v>
      </c>
      <c r="H112" s="23" t="s">
        <v>152</v>
      </c>
      <c r="I112" s="23" t="s">
        <v>151</v>
      </c>
      <c r="J112" s="23" t="s">
        <v>152</v>
      </c>
      <c r="K112" s="23" t="s">
        <v>151</v>
      </c>
      <c r="L112" s="23" t="s">
        <v>152</v>
      </c>
      <c r="M112" s="23" t="s">
        <v>151</v>
      </c>
      <c r="N112" s="23" t="s">
        <v>152</v>
      </c>
      <c r="O112" s="23" t="s">
        <v>151</v>
      </c>
      <c r="P112" s="23" t="s">
        <v>152</v>
      </c>
      <c r="Q112" s="23" t="s">
        <v>151</v>
      </c>
      <c r="R112" s="23" t="s">
        <v>152</v>
      </c>
      <c r="S112" s="23" t="s">
        <v>151</v>
      </c>
      <c r="T112" s="23" t="s">
        <v>152</v>
      </c>
      <c r="U112" s="23" t="s">
        <v>153</v>
      </c>
      <c r="V112" s="23" t="s">
        <v>92</v>
      </c>
      <c r="W112" s="65" t="s">
        <v>154</v>
      </c>
      <c r="X112" s="80" t="s">
        <v>171</v>
      </c>
      <c r="Y112" s="65" t="s">
        <v>172</v>
      </c>
      <c r="Z112" s="80" t="s">
        <v>173</v>
      </c>
      <c r="AA112" s="80" t="s">
        <v>174</v>
      </c>
      <c r="AB112" s="65"/>
      <c r="AC112" s="65"/>
      <c r="AD112" s="65"/>
      <c r="AE112" s="65"/>
      <c r="AF112" s="65"/>
      <c r="AG112" s="65"/>
    </row>
    <row r="113">
      <c r="A113" s="106">
        <v>0.0</v>
      </c>
      <c r="B113" s="107">
        <v>0.0</v>
      </c>
      <c r="C113" s="84">
        <v>-24.7917</v>
      </c>
      <c r="D113" s="106">
        <v>0.553427</v>
      </c>
      <c r="E113" s="84">
        <v>-39.8922</v>
      </c>
      <c r="F113" s="106">
        <v>0.428559</v>
      </c>
      <c r="G113" s="108">
        <v>-1122.08</v>
      </c>
      <c r="H113" s="106">
        <v>0.006315</v>
      </c>
      <c r="I113" s="106">
        <v>-1156.42</v>
      </c>
      <c r="J113" s="106">
        <v>0.004542</v>
      </c>
      <c r="K113" s="106">
        <v>-626.082</v>
      </c>
      <c r="L113" s="109">
        <v>0.001654</v>
      </c>
      <c r="M113" s="107">
        <v>321.425</v>
      </c>
      <c r="N113" s="106">
        <v>0.00427</v>
      </c>
      <c r="O113" s="107">
        <v>148.493</v>
      </c>
      <c r="P113" s="109">
        <v>4.72E-5</v>
      </c>
      <c r="Q113" s="107">
        <v>982.237</v>
      </c>
      <c r="R113" s="109">
        <v>2.55E-4</v>
      </c>
      <c r="S113" s="107">
        <v>-1660.0</v>
      </c>
      <c r="T113" s="106">
        <v>9.31E-4</v>
      </c>
      <c r="U113" s="88">
        <v>-44.1068</v>
      </c>
      <c r="V113" s="88">
        <v>14.0733</v>
      </c>
      <c r="W113" s="109">
        <v>2.65E8</v>
      </c>
      <c r="X113" s="96">
        <f t="shared" ref="X113:X130" si="110">W113/$W$131</f>
        <v>0.001250997257</v>
      </c>
      <c r="Y113" s="123">
        <f t="shared" ref="Y113:Y130" si="111">(R113+P113+N113)*W113</f>
        <v>1211633</v>
      </c>
      <c r="Z113" s="99">
        <f t="shared" ref="Z113:Z130" si="112">W113*D113</f>
        <v>146658155</v>
      </c>
      <c r="AA113" s="96">
        <f t="shared" ref="AA113:AA130" si="113">Z113/$Z$131</f>
        <v>0.001024655807</v>
      </c>
      <c r="AB113" s="65"/>
      <c r="AC113" s="65"/>
      <c r="AD113" s="65"/>
      <c r="AE113" s="65"/>
      <c r="AF113" s="65"/>
      <c r="AG113" s="65"/>
    </row>
    <row r="114">
      <c r="A114" s="106">
        <v>0.0</v>
      </c>
      <c r="B114" s="107">
        <v>1.0</v>
      </c>
      <c r="C114" s="84">
        <v>-23.9122</v>
      </c>
      <c r="D114" s="106">
        <v>0.480028</v>
      </c>
      <c r="E114" s="84">
        <v>-29.1352</v>
      </c>
      <c r="F114" s="106">
        <v>0.503118</v>
      </c>
      <c r="G114" s="108">
        <v>-1126.18</v>
      </c>
      <c r="H114" s="109">
        <v>0.00612</v>
      </c>
      <c r="I114" s="106">
        <v>-1254.33</v>
      </c>
      <c r="J114" s="106">
        <v>0.004245</v>
      </c>
      <c r="K114" s="106">
        <v>-648.738</v>
      </c>
      <c r="L114" s="109">
        <v>0.001512</v>
      </c>
      <c r="M114" s="107">
        <v>329.602</v>
      </c>
      <c r="N114" s="106">
        <v>0.004037</v>
      </c>
      <c r="O114" s="107">
        <v>182.694</v>
      </c>
      <c r="P114" s="109">
        <v>3.09E-5</v>
      </c>
      <c r="Q114" s="107">
        <v>1156.63</v>
      </c>
      <c r="R114" s="109">
        <v>2.29E-4</v>
      </c>
      <c r="S114" s="107">
        <v>-1660.0</v>
      </c>
      <c r="T114" s="106">
        <v>6.83E-4</v>
      </c>
      <c r="U114" s="88">
        <v>-38.8622</v>
      </c>
      <c r="V114" s="88">
        <v>8.53928</v>
      </c>
      <c r="W114" s="109">
        <v>7.21E8</v>
      </c>
      <c r="X114" s="96">
        <f t="shared" si="110"/>
        <v>0.003403656689</v>
      </c>
      <c r="Y114" s="123">
        <f t="shared" si="111"/>
        <v>3098064.9</v>
      </c>
      <c r="Z114" s="99">
        <f t="shared" si="112"/>
        <v>346100188</v>
      </c>
      <c r="AA114" s="96">
        <f t="shared" si="113"/>
        <v>0.002418096475</v>
      </c>
      <c r="AB114" s="65"/>
      <c r="AC114" s="65"/>
      <c r="AD114" s="65"/>
      <c r="AE114" s="65"/>
      <c r="AF114" s="65"/>
      <c r="AG114" s="65"/>
    </row>
    <row r="115">
      <c r="A115" s="106">
        <v>0.0</v>
      </c>
      <c r="B115" s="107">
        <v>2.0</v>
      </c>
      <c r="C115" s="84">
        <v>-25.0689</v>
      </c>
      <c r="D115" s="106">
        <v>0.433374</v>
      </c>
      <c r="E115" s="84">
        <v>-27.6793</v>
      </c>
      <c r="F115" s="106">
        <v>0.548732</v>
      </c>
      <c r="G115" s="108">
        <v>-1369.38</v>
      </c>
      <c r="H115" s="109">
        <v>0.005305</v>
      </c>
      <c r="I115" s="106">
        <v>-1340.24</v>
      </c>
      <c r="J115" s="109">
        <v>0.00518</v>
      </c>
      <c r="K115" s="106">
        <v>-761.119</v>
      </c>
      <c r="L115" s="109">
        <v>0.00127</v>
      </c>
      <c r="M115" s="107">
        <v>293.45</v>
      </c>
      <c r="N115" s="106">
        <v>0.005226</v>
      </c>
      <c r="O115" s="107">
        <v>119.074</v>
      </c>
      <c r="P115" s="109">
        <v>6.25E-5</v>
      </c>
      <c r="Q115" s="107">
        <v>1161.46</v>
      </c>
      <c r="R115" s="106">
        <v>2.8E-4</v>
      </c>
      <c r="S115" s="107">
        <v>-1660.0</v>
      </c>
      <c r="T115" s="106">
        <v>5.68E-4</v>
      </c>
      <c r="U115" s="88">
        <v>-40.3042</v>
      </c>
      <c r="V115" s="88">
        <v>11.5401</v>
      </c>
      <c r="W115" s="109">
        <v>3.95E8</v>
      </c>
      <c r="X115" s="96">
        <f t="shared" si="110"/>
        <v>0.001864694025</v>
      </c>
      <c r="Y115" s="123">
        <f t="shared" si="111"/>
        <v>2199557.5</v>
      </c>
      <c r="Z115" s="99">
        <f t="shared" si="112"/>
        <v>171182730</v>
      </c>
      <c r="AA115" s="96">
        <f t="shared" si="113"/>
        <v>0.001196001535</v>
      </c>
      <c r="AB115" s="65"/>
      <c r="AC115" s="65"/>
      <c r="AD115" s="65"/>
      <c r="AE115" s="65"/>
      <c r="AF115" s="65"/>
      <c r="AG115" s="65"/>
    </row>
    <row r="116">
      <c r="A116" s="106">
        <v>1.0</v>
      </c>
      <c r="B116" s="107">
        <v>0.0</v>
      </c>
      <c r="C116" s="84">
        <v>-25.6965</v>
      </c>
      <c r="D116" s="106">
        <v>0.266697</v>
      </c>
      <c r="E116" s="84">
        <v>-161.705</v>
      </c>
      <c r="F116" s="106">
        <v>0.67612</v>
      </c>
      <c r="G116" s="108">
        <v>-2461.33</v>
      </c>
      <c r="H116" s="106">
        <v>0.028685</v>
      </c>
      <c r="I116" s="106">
        <v>-2421.94</v>
      </c>
      <c r="J116" s="106">
        <v>0.022641</v>
      </c>
      <c r="K116" s="106">
        <v>-615.121</v>
      </c>
      <c r="L116" s="109">
        <v>9.03E-4</v>
      </c>
      <c r="M116" s="107">
        <v>783.569</v>
      </c>
      <c r="N116" s="106">
        <v>0.002983</v>
      </c>
      <c r="O116" s="107">
        <v>190.575</v>
      </c>
      <c r="P116" s="106">
        <v>2.6E-4</v>
      </c>
      <c r="Q116" s="107">
        <v>2355.85</v>
      </c>
      <c r="R116" s="106">
        <v>9.82E-4</v>
      </c>
      <c r="S116" s="107">
        <v>-1660.0</v>
      </c>
      <c r="T116" s="109">
        <v>7.31E-4</v>
      </c>
      <c r="U116" s="88">
        <v>-238.689</v>
      </c>
      <c r="V116" s="88">
        <v>7.47711</v>
      </c>
      <c r="W116" s="109">
        <v>9.4E8</v>
      </c>
      <c r="X116" s="96">
        <f t="shared" si="110"/>
        <v>0.004437499705</v>
      </c>
      <c r="Y116" s="123">
        <f t="shared" si="111"/>
        <v>3971500</v>
      </c>
      <c r="Z116" s="99">
        <f t="shared" si="112"/>
        <v>250695180</v>
      </c>
      <c r="AA116" s="96">
        <f t="shared" si="113"/>
        <v>0.001751530776</v>
      </c>
      <c r="AB116" s="65"/>
      <c r="AC116" s="65"/>
      <c r="AD116" s="65"/>
      <c r="AE116" s="65"/>
      <c r="AF116" s="65"/>
      <c r="AG116" s="65"/>
    </row>
    <row r="117">
      <c r="A117" s="106">
        <v>1.0</v>
      </c>
      <c r="B117" s="107">
        <v>1.0</v>
      </c>
      <c r="C117" s="84">
        <v>-24.8357</v>
      </c>
      <c r="D117" s="106">
        <v>0.095032</v>
      </c>
      <c r="E117" s="84">
        <v>-161.405</v>
      </c>
      <c r="F117" s="106">
        <v>0.845381</v>
      </c>
      <c r="G117" s="108">
        <v>-2101.54</v>
      </c>
      <c r="H117" s="106">
        <v>0.033817</v>
      </c>
      <c r="I117" s="106">
        <v>-2259.59</v>
      </c>
      <c r="J117" s="106">
        <v>0.018638</v>
      </c>
      <c r="K117" s="106">
        <v>-690.57</v>
      </c>
      <c r="L117" s="109">
        <v>2.93E-4</v>
      </c>
      <c r="M117" s="107">
        <v>1187.9</v>
      </c>
      <c r="N117" s="106">
        <v>0.004924</v>
      </c>
      <c r="O117" s="107">
        <v>153.582</v>
      </c>
      <c r="P117" s="106">
        <v>3.59E-4</v>
      </c>
      <c r="Q117" s="107">
        <v>1941.21</v>
      </c>
      <c r="R117" s="106">
        <v>0.001315</v>
      </c>
      <c r="S117" s="107">
        <v>-1660.0</v>
      </c>
      <c r="T117" s="109">
        <v>2.4E-4</v>
      </c>
      <c r="U117" s="88">
        <v>-244.135</v>
      </c>
      <c r="V117" s="88">
        <v>2.92437</v>
      </c>
      <c r="W117" s="109">
        <v>6.15E9</v>
      </c>
      <c r="X117" s="96">
        <f t="shared" si="110"/>
        <v>0.02903257786</v>
      </c>
      <c r="Y117" s="123">
        <f t="shared" si="111"/>
        <v>40577700</v>
      </c>
      <c r="Z117" s="99">
        <f t="shared" si="112"/>
        <v>584446800</v>
      </c>
      <c r="AA117" s="96">
        <f t="shared" si="113"/>
        <v>0.004083351572</v>
      </c>
      <c r="AB117" s="65"/>
      <c r="AC117" s="65"/>
      <c r="AD117" s="65"/>
      <c r="AE117" s="65"/>
      <c r="AF117" s="65"/>
      <c r="AG117" s="65"/>
    </row>
    <row r="118">
      <c r="A118" s="106">
        <v>1.0</v>
      </c>
      <c r="B118" s="107">
        <v>2.0</v>
      </c>
      <c r="C118" s="84">
        <v>-23.8962</v>
      </c>
      <c r="D118" s="106">
        <v>0.017564</v>
      </c>
      <c r="E118" s="84">
        <v>-74.8813</v>
      </c>
      <c r="F118" s="106">
        <v>0.944896</v>
      </c>
      <c r="G118" s="108">
        <v>-1186.78</v>
      </c>
      <c r="H118" s="106">
        <v>0.019821</v>
      </c>
      <c r="I118" s="106">
        <v>-1884.4</v>
      </c>
      <c r="J118" s="106">
        <v>0.005671</v>
      </c>
      <c r="K118" s="106">
        <v>-724.414</v>
      </c>
      <c r="L118" s="109">
        <v>5.47E-5</v>
      </c>
      <c r="M118" s="107">
        <v>687.317</v>
      </c>
      <c r="N118" s="106">
        <v>0.010657</v>
      </c>
      <c r="O118" s="107">
        <v>81.7869</v>
      </c>
      <c r="P118" s="109">
        <v>2.61E-4</v>
      </c>
      <c r="Q118" s="107">
        <v>995.698</v>
      </c>
      <c r="R118" s="106">
        <v>0.001028</v>
      </c>
      <c r="S118" s="107">
        <v>-1660.0</v>
      </c>
      <c r="T118" s="109">
        <v>4.66E-5</v>
      </c>
      <c r="U118" s="88">
        <v>-97.1324</v>
      </c>
      <c r="V118" s="88">
        <v>1.71383</v>
      </c>
      <c r="W118" s="109">
        <v>1.79E10</v>
      </c>
      <c r="X118" s="96">
        <f t="shared" si="110"/>
        <v>0.08450132417</v>
      </c>
      <c r="Y118" s="123">
        <f t="shared" si="111"/>
        <v>213833400</v>
      </c>
      <c r="Z118" s="99">
        <f t="shared" si="112"/>
        <v>314395600</v>
      </c>
      <c r="AA118" s="96">
        <f t="shared" si="113"/>
        <v>0.002196586186</v>
      </c>
      <c r="AB118" s="65"/>
      <c r="AC118" s="65"/>
      <c r="AD118" s="65"/>
      <c r="AE118" s="65"/>
      <c r="AF118" s="65"/>
      <c r="AG118" s="65"/>
    </row>
    <row r="119">
      <c r="A119" s="106">
        <v>2.0</v>
      </c>
      <c r="B119" s="107">
        <v>0.0</v>
      </c>
      <c r="C119" s="84">
        <v>-25.3878</v>
      </c>
      <c r="D119" s="106">
        <v>0.294302</v>
      </c>
      <c r="E119" s="84">
        <v>-87.0707</v>
      </c>
      <c r="F119" s="106">
        <v>0.643156</v>
      </c>
      <c r="G119" s="108">
        <v>-1743.45</v>
      </c>
      <c r="H119" s="106">
        <v>0.015846</v>
      </c>
      <c r="I119" s="106">
        <v>-1796.61</v>
      </c>
      <c r="J119" s="106">
        <v>0.027361</v>
      </c>
      <c r="K119" s="106">
        <v>-1534.34</v>
      </c>
      <c r="L119" s="109">
        <v>0.010302</v>
      </c>
      <c r="M119" s="107">
        <v>528.865</v>
      </c>
      <c r="N119" s="106">
        <v>0.004002</v>
      </c>
      <c r="O119" s="107">
        <v>127.092</v>
      </c>
      <c r="P119" s="109">
        <v>1.33E-4</v>
      </c>
      <c r="Q119" s="107">
        <v>1710.39</v>
      </c>
      <c r="R119" s="106">
        <v>6.35E-4</v>
      </c>
      <c r="S119" s="107">
        <v>-1660.0</v>
      </c>
      <c r="T119" s="106">
        <v>0.004263</v>
      </c>
      <c r="U119" s="88">
        <v>-159.921</v>
      </c>
      <c r="V119" s="88">
        <v>5.85955</v>
      </c>
      <c r="W119" s="109">
        <v>1.53E9</v>
      </c>
      <c r="X119" s="96">
        <f t="shared" si="110"/>
        <v>0.007222738881</v>
      </c>
      <c r="Y119" s="123">
        <f t="shared" si="111"/>
        <v>7298100</v>
      </c>
      <c r="Z119" s="99">
        <f t="shared" si="112"/>
        <v>450282060</v>
      </c>
      <c r="AA119" s="96">
        <f t="shared" si="113"/>
        <v>0.003145983446</v>
      </c>
      <c r="AB119" s="65"/>
      <c r="AC119" s="65"/>
      <c r="AD119" s="65"/>
      <c r="AE119" s="65"/>
      <c r="AF119" s="65"/>
      <c r="AG119" s="65"/>
    </row>
    <row r="120">
      <c r="A120" s="106">
        <v>2.0</v>
      </c>
      <c r="B120" s="107">
        <v>1.0</v>
      </c>
      <c r="C120" s="84">
        <v>-24.4165</v>
      </c>
      <c r="D120" s="106">
        <v>0.130839</v>
      </c>
      <c r="E120" s="84">
        <v>-92.9622</v>
      </c>
      <c r="F120" s="106">
        <v>0.781325</v>
      </c>
      <c r="G120" s="108">
        <v>-1232.45</v>
      </c>
      <c r="H120" s="106">
        <v>0.030628</v>
      </c>
      <c r="I120" s="106">
        <v>-1302.52</v>
      </c>
      <c r="J120" s="106">
        <v>0.043152</v>
      </c>
      <c r="K120" s="106">
        <v>-1485.24</v>
      </c>
      <c r="L120" s="106">
        <v>0.005238</v>
      </c>
      <c r="M120" s="107">
        <v>800.141</v>
      </c>
      <c r="N120" s="106">
        <v>0.005832</v>
      </c>
      <c r="O120" s="107">
        <v>97.4929</v>
      </c>
      <c r="P120" s="109">
        <v>2.04E-4</v>
      </c>
      <c r="Q120" s="107">
        <v>1246.49</v>
      </c>
      <c r="R120" s="106">
        <v>0.001209</v>
      </c>
      <c r="S120" s="107">
        <v>-1660.0</v>
      </c>
      <c r="T120" s="106">
        <v>0.001573</v>
      </c>
      <c r="U120" s="88">
        <v>-173.979</v>
      </c>
      <c r="V120" s="88">
        <v>2.68331</v>
      </c>
      <c r="W120" s="109">
        <v>7.3E9</v>
      </c>
      <c r="X120" s="96">
        <f t="shared" si="110"/>
        <v>0.03446143388</v>
      </c>
      <c r="Y120" s="123">
        <f t="shared" si="111"/>
        <v>52888500</v>
      </c>
      <c r="Z120" s="99">
        <f t="shared" si="112"/>
        <v>955124700</v>
      </c>
      <c r="AA120" s="96">
        <f t="shared" si="113"/>
        <v>0.006673165026</v>
      </c>
      <c r="AB120" s="65"/>
      <c r="AC120" s="65"/>
      <c r="AD120" s="65"/>
      <c r="AE120" s="65"/>
      <c r="AF120" s="65"/>
      <c r="AG120" s="65"/>
    </row>
    <row r="121">
      <c r="A121" s="106">
        <v>2.0</v>
      </c>
      <c r="B121" s="107">
        <v>2.0</v>
      </c>
      <c r="C121" s="84">
        <v>-24.3792</v>
      </c>
      <c r="D121" s="106">
        <v>0.04379</v>
      </c>
      <c r="E121" s="84">
        <v>-60.4525</v>
      </c>
      <c r="F121" s="106">
        <v>0.870181</v>
      </c>
      <c r="G121" s="108">
        <v>-782.39</v>
      </c>
      <c r="H121" s="106">
        <v>0.029851</v>
      </c>
      <c r="I121" s="106">
        <v>-820.148</v>
      </c>
      <c r="J121" s="106">
        <v>0.044805</v>
      </c>
      <c r="K121" s="106">
        <v>-1579.14</v>
      </c>
      <c r="L121" s="106">
        <v>0.001555</v>
      </c>
      <c r="M121" s="107">
        <v>638.827</v>
      </c>
      <c r="N121" s="106">
        <v>0.007981</v>
      </c>
      <c r="O121" s="107">
        <v>62.5159</v>
      </c>
      <c r="P121" s="109">
        <v>1.79E-4</v>
      </c>
      <c r="Q121" s="107">
        <v>788.743</v>
      </c>
      <c r="R121" s="106">
        <v>0.001218</v>
      </c>
      <c r="S121" s="107">
        <v>-1660.0</v>
      </c>
      <c r="T121" s="106">
        <v>4.41E-4</v>
      </c>
      <c r="U121" s="88">
        <v>-110.891</v>
      </c>
      <c r="V121" s="88">
        <v>2.35366</v>
      </c>
      <c r="W121" s="109">
        <v>9.49E9</v>
      </c>
      <c r="X121" s="96">
        <f t="shared" si="110"/>
        <v>0.04479986404</v>
      </c>
      <c r="Y121" s="123">
        <f t="shared" si="111"/>
        <v>88997220</v>
      </c>
      <c r="Z121" s="99">
        <f t="shared" si="112"/>
        <v>415567100</v>
      </c>
      <c r="AA121" s="96">
        <f t="shared" si="113"/>
        <v>0.002903440606</v>
      </c>
      <c r="AB121" s="65"/>
      <c r="AC121" s="65"/>
      <c r="AD121" s="65"/>
      <c r="AE121" s="65"/>
      <c r="AF121" s="65"/>
      <c r="AG121" s="65"/>
    </row>
    <row r="122">
      <c r="A122" s="106">
        <v>3.0</v>
      </c>
      <c r="B122" s="107">
        <v>0.0</v>
      </c>
      <c r="C122" s="84">
        <v>-27.5672</v>
      </c>
      <c r="D122" s="106">
        <v>0.383993</v>
      </c>
      <c r="E122" s="84">
        <v>-46.439</v>
      </c>
      <c r="F122" s="106">
        <v>0.578115</v>
      </c>
      <c r="G122" s="108">
        <v>-1212.58</v>
      </c>
      <c r="H122" s="106">
        <v>0.00764</v>
      </c>
      <c r="I122" s="106">
        <v>-1261.08</v>
      </c>
      <c r="J122" s="106">
        <v>0.00775</v>
      </c>
      <c r="K122" s="106">
        <v>-1037.07</v>
      </c>
      <c r="L122" s="109">
        <v>0.009275</v>
      </c>
      <c r="M122" s="107">
        <v>426.427</v>
      </c>
      <c r="N122" s="106">
        <v>0.004171</v>
      </c>
      <c r="O122" s="107">
        <v>99.5612</v>
      </c>
      <c r="P122" s="109">
        <v>5.7E-5</v>
      </c>
      <c r="Q122" s="107">
        <v>1143.68</v>
      </c>
      <c r="R122" s="106">
        <v>2.73E-4</v>
      </c>
      <c r="S122" s="107">
        <v>-1660.0</v>
      </c>
      <c r="T122" s="106">
        <v>0.008728</v>
      </c>
      <c r="U122" s="88">
        <v>-78.4807</v>
      </c>
      <c r="V122" s="88">
        <v>6.12997</v>
      </c>
      <c r="W122" s="109">
        <v>1.4E9</v>
      </c>
      <c r="X122" s="96">
        <f t="shared" si="110"/>
        <v>0.006609042114</v>
      </c>
      <c r="Y122" s="123">
        <f t="shared" si="111"/>
        <v>6301400</v>
      </c>
      <c r="Z122" s="99">
        <f t="shared" si="112"/>
        <v>537590200</v>
      </c>
      <c r="AA122" s="96">
        <f t="shared" si="113"/>
        <v>0.003755978796</v>
      </c>
      <c r="AB122" s="65"/>
      <c r="AC122" s="65"/>
      <c r="AD122" s="65"/>
      <c r="AE122" s="65"/>
      <c r="AF122" s="65"/>
      <c r="AG122" s="65"/>
    </row>
    <row r="123">
      <c r="A123" s="106">
        <v>3.0</v>
      </c>
      <c r="B123" s="107">
        <v>1.0</v>
      </c>
      <c r="C123" s="84">
        <v>-26.5247</v>
      </c>
      <c r="D123" s="106">
        <v>0.265624</v>
      </c>
      <c r="E123" s="84">
        <v>-52.744</v>
      </c>
      <c r="F123" s="106">
        <v>0.684216</v>
      </c>
      <c r="G123" s="108">
        <v>-965.295</v>
      </c>
      <c r="H123" s="106">
        <v>0.010301</v>
      </c>
      <c r="I123" s="106">
        <v>-944.273</v>
      </c>
      <c r="J123" s="106">
        <v>0.014215</v>
      </c>
      <c r="K123" s="106">
        <v>-899.293</v>
      </c>
      <c r="L123" s="109">
        <v>0.01413</v>
      </c>
      <c r="M123" s="107">
        <v>529.845</v>
      </c>
      <c r="N123" s="106">
        <v>0.005555</v>
      </c>
      <c r="O123" s="107">
        <v>75.1509</v>
      </c>
      <c r="P123" s="109">
        <v>9.39E-5</v>
      </c>
      <c r="Q123" s="107">
        <v>933.153</v>
      </c>
      <c r="R123" s="109">
        <v>4.79E-4</v>
      </c>
      <c r="S123" s="107">
        <v>-1660.0</v>
      </c>
      <c r="T123" s="106">
        <v>0.005387</v>
      </c>
      <c r="U123" s="88">
        <v>-84.7517</v>
      </c>
      <c r="V123" s="88">
        <v>3.95017</v>
      </c>
      <c r="W123" s="109">
        <v>3.37E9</v>
      </c>
      <c r="X123" s="96">
        <f t="shared" si="110"/>
        <v>0.01590890852</v>
      </c>
      <c r="Y123" s="123">
        <f t="shared" si="111"/>
        <v>20651023</v>
      </c>
      <c r="Z123" s="99">
        <f t="shared" si="112"/>
        <v>895152880</v>
      </c>
      <c r="AA123" s="96">
        <f t="shared" si="113"/>
        <v>0.006254160207</v>
      </c>
      <c r="AB123" s="65"/>
      <c r="AC123" s="65"/>
      <c r="AD123" s="65"/>
      <c r="AE123" s="65"/>
      <c r="AF123" s="65"/>
      <c r="AG123" s="65"/>
    </row>
    <row r="124">
      <c r="A124" s="106">
        <v>3.0</v>
      </c>
      <c r="B124" s="107">
        <v>2.0</v>
      </c>
      <c r="C124" s="84">
        <v>-25.7161</v>
      </c>
      <c r="D124" s="106">
        <v>0.228169</v>
      </c>
      <c r="E124" s="84">
        <v>-46.4966</v>
      </c>
      <c r="F124" s="106">
        <v>0.720962</v>
      </c>
      <c r="G124" s="108">
        <v>-707.539</v>
      </c>
      <c r="H124" s="106">
        <v>0.011123</v>
      </c>
      <c r="I124" s="106">
        <v>-616.34</v>
      </c>
      <c r="J124" s="106">
        <v>0.024623</v>
      </c>
      <c r="K124" s="106">
        <v>-911.978</v>
      </c>
      <c r="L124" s="109">
        <v>0.006387</v>
      </c>
      <c r="M124" s="107">
        <v>531.537</v>
      </c>
      <c r="N124" s="106">
        <v>0.006537</v>
      </c>
      <c r="O124" s="107">
        <v>51.1503</v>
      </c>
      <c r="P124" s="109">
        <v>1.12E-4</v>
      </c>
      <c r="Q124" s="107">
        <v>639.024</v>
      </c>
      <c r="R124" s="109">
        <v>5.99E-4</v>
      </c>
      <c r="S124" s="107">
        <v>-1660.0</v>
      </c>
      <c r="T124" s="106">
        <v>0.001488</v>
      </c>
      <c r="U124" s="88">
        <v>-66.8679</v>
      </c>
      <c r="V124" s="88">
        <v>3.67362</v>
      </c>
      <c r="W124" s="109">
        <v>3.9E9</v>
      </c>
      <c r="X124" s="96">
        <f t="shared" si="110"/>
        <v>0.01841090303</v>
      </c>
      <c r="Y124" s="123">
        <f t="shared" si="111"/>
        <v>28267200</v>
      </c>
      <c r="Z124" s="99">
        <f t="shared" si="112"/>
        <v>889859100</v>
      </c>
      <c r="AA124" s="96">
        <f t="shared" si="113"/>
        <v>0.006217174181</v>
      </c>
      <c r="AB124" s="65"/>
      <c r="AC124" s="65"/>
      <c r="AD124" s="65"/>
      <c r="AE124" s="65"/>
      <c r="AF124" s="65"/>
      <c r="AG124" s="65"/>
    </row>
    <row r="125">
      <c r="A125" s="106">
        <v>4.0</v>
      </c>
      <c r="B125" s="107">
        <v>0.0</v>
      </c>
      <c r="C125" s="84">
        <v>-27.8527</v>
      </c>
      <c r="D125" s="106">
        <v>0.920104</v>
      </c>
      <c r="E125" s="84">
        <v>-26.1216</v>
      </c>
      <c r="F125" s="106">
        <v>0.075712</v>
      </c>
      <c r="G125" s="108">
        <v>-1180.9</v>
      </c>
      <c r="H125" s="106">
        <v>5.2E-4</v>
      </c>
      <c r="I125" s="106">
        <v>-1169.42</v>
      </c>
      <c r="J125" s="106">
        <v>5.58E-4</v>
      </c>
      <c r="K125" s="106">
        <v>-678.987</v>
      </c>
      <c r="L125" s="109">
        <v>6.77E-4</v>
      </c>
      <c r="M125" s="107">
        <v>142.056</v>
      </c>
      <c r="N125" s="109">
        <v>0.001217</v>
      </c>
      <c r="O125" s="107">
        <v>90.7525</v>
      </c>
      <c r="P125" s="109">
        <v>5.67E-6</v>
      </c>
      <c r="Q125" s="107">
        <v>1060.35</v>
      </c>
      <c r="R125" s="109">
        <v>2.35E-5</v>
      </c>
      <c r="S125" s="107">
        <v>-1660.0</v>
      </c>
      <c r="T125" s="106">
        <v>0.001181</v>
      </c>
      <c r="U125" s="88">
        <v>-31.0947</v>
      </c>
      <c r="V125" s="88">
        <v>1.49367</v>
      </c>
      <c r="W125" s="109">
        <v>2.36E10</v>
      </c>
      <c r="X125" s="96">
        <f t="shared" si="110"/>
        <v>0.1114095671</v>
      </c>
      <c r="Y125" s="123">
        <f t="shared" si="111"/>
        <v>29409612</v>
      </c>
      <c r="Z125" s="99">
        <f t="shared" si="112"/>
        <v>21714454400</v>
      </c>
      <c r="AA125" s="96">
        <f t="shared" si="113"/>
        <v>0.1517122714</v>
      </c>
      <c r="AB125" s="65"/>
      <c r="AC125" s="65"/>
      <c r="AD125" s="65"/>
      <c r="AE125" s="65"/>
      <c r="AF125" s="65"/>
      <c r="AG125" s="65"/>
    </row>
    <row r="126">
      <c r="A126" s="106">
        <v>4.0</v>
      </c>
      <c r="B126" s="107">
        <v>1.0</v>
      </c>
      <c r="C126" s="84">
        <v>-32.3005</v>
      </c>
      <c r="D126" s="106">
        <v>0.912678</v>
      </c>
      <c r="E126" s="84">
        <v>-32.6165</v>
      </c>
      <c r="F126" s="106">
        <v>0.082774</v>
      </c>
      <c r="G126" s="108">
        <v>-944.949</v>
      </c>
      <c r="H126" s="106">
        <v>7.64E-4</v>
      </c>
      <c r="I126" s="106">
        <v>-903.561</v>
      </c>
      <c r="J126" s="106">
        <v>8.51E-4</v>
      </c>
      <c r="K126" s="106">
        <v>-623.439</v>
      </c>
      <c r="L126" s="109">
        <v>0.001048</v>
      </c>
      <c r="M126" s="107">
        <v>293.198</v>
      </c>
      <c r="N126" s="109">
        <v>9.16E-4</v>
      </c>
      <c r="O126" s="107">
        <v>72.9355</v>
      </c>
      <c r="P126" s="109">
        <v>7.79E-6</v>
      </c>
      <c r="Q126" s="107">
        <v>800.127</v>
      </c>
      <c r="R126" s="109">
        <v>3.6E-5</v>
      </c>
      <c r="S126" s="107">
        <v>-1660.0</v>
      </c>
      <c r="T126" s="106">
        <v>9.25E-4</v>
      </c>
      <c r="U126" s="88">
        <v>-35.5617</v>
      </c>
      <c r="V126" s="88">
        <v>1.01547</v>
      </c>
      <c r="W126" s="109">
        <v>5.1E10</v>
      </c>
      <c r="X126" s="96">
        <f t="shared" si="110"/>
        <v>0.2407579627</v>
      </c>
      <c r="Y126" s="123">
        <f t="shared" si="111"/>
        <v>48949290</v>
      </c>
      <c r="Z126" s="99">
        <f t="shared" si="112"/>
        <v>46546578000</v>
      </c>
      <c r="AA126" s="96">
        <f t="shared" si="113"/>
        <v>0.3252067467</v>
      </c>
      <c r="AB126" s="65"/>
      <c r="AC126" s="65"/>
      <c r="AD126" s="65"/>
      <c r="AE126" s="65"/>
      <c r="AF126" s="65"/>
      <c r="AG126" s="65"/>
    </row>
    <row r="127">
      <c r="A127" s="106">
        <v>4.0</v>
      </c>
      <c r="B127" s="107">
        <v>2.0</v>
      </c>
      <c r="C127" s="84">
        <v>-34.8017</v>
      </c>
      <c r="D127" s="106">
        <v>0.87518</v>
      </c>
      <c r="E127" s="84">
        <v>-30.6255</v>
      </c>
      <c r="F127" s="106">
        <v>0.118711</v>
      </c>
      <c r="G127" s="108">
        <v>-606.41</v>
      </c>
      <c r="H127" s="106">
        <v>0.00117</v>
      </c>
      <c r="I127" s="106">
        <v>-604.232</v>
      </c>
      <c r="J127" s="106">
        <v>0.001427</v>
      </c>
      <c r="K127" s="106">
        <v>-491.216</v>
      </c>
      <c r="L127" s="109">
        <v>0.001719</v>
      </c>
      <c r="M127" s="107">
        <v>355.069</v>
      </c>
      <c r="N127" s="109">
        <v>0.001199</v>
      </c>
      <c r="O127" s="107">
        <v>46.5935</v>
      </c>
      <c r="P127" s="109">
        <v>1.01E-5</v>
      </c>
      <c r="Q127" s="107">
        <v>559.924</v>
      </c>
      <c r="R127" s="109">
        <v>5.88E-5</v>
      </c>
      <c r="S127" s="107">
        <v>-1660.0</v>
      </c>
      <c r="T127" s="106">
        <v>5.25E-4</v>
      </c>
      <c r="U127" s="88">
        <v>-36.9224</v>
      </c>
      <c r="V127" s="88">
        <v>0.907128</v>
      </c>
      <c r="W127" s="109">
        <v>6.39E10</v>
      </c>
      <c r="X127" s="96">
        <f t="shared" si="110"/>
        <v>0.301655565</v>
      </c>
      <c r="Y127" s="123">
        <f t="shared" si="111"/>
        <v>81018810</v>
      </c>
      <c r="Z127" s="99">
        <f t="shared" si="112"/>
        <v>55924002000</v>
      </c>
      <c r="AA127" s="96">
        <f t="shared" si="113"/>
        <v>0.3907239487</v>
      </c>
      <c r="AB127" s="65"/>
      <c r="AC127" s="65"/>
      <c r="AD127" s="65"/>
      <c r="AE127" s="65"/>
      <c r="AF127" s="65"/>
      <c r="AG127" s="65"/>
    </row>
    <row r="128">
      <c r="A128" s="106">
        <v>5.0</v>
      </c>
      <c r="B128" s="107">
        <v>0.0</v>
      </c>
      <c r="C128" s="84">
        <v>-24.1065</v>
      </c>
      <c r="D128" s="106">
        <v>0.633136</v>
      </c>
      <c r="E128" s="84">
        <v>-17.8602</v>
      </c>
      <c r="F128" s="106">
        <v>0.355598</v>
      </c>
      <c r="G128" s="108">
        <v>-986.638</v>
      </c>
      <c r="H128" s="106">
        <v>0.002028</v>
      </c>
      <c r="I128" s="106">
        <v>-875.784</v>
      </c>
      <c r="J128" s="106">
        <v>0.002262</v>
      </c>
      <c r="K128" s="106">
        <v>-469.913</v>
      </c>
      <c r="L128" s="109">
        <v>0.001671</v>
      </c>
      <c r="M128" s="107">
        <v>211.928</v>
      </c>
      <c r="N128" s="109">
        <v>0.003006</v>
      </c>
      <c r="O128" s="107">
        <v>99.2683</v>
      </c>
      <c r="P128" s="109">
        <v>1.39E-5</v>
      </c>
      <c r="Q128" s="107">
        <v>881.208</v>
      </c>
      <c r="R128" s="109">
        <v>1.02E-4</v>
      </c>
      <c r="S128" s="107">
        <v>-1660.0</v>
      </c>
      <c r="T128" s="106">
        <v>0.002184</v>
      </c>
      <c r="U128" s="88">
        <v>-29.2777</v>
      </c>
      <c r="V128" s="88">
        <v>4.66921</v>
      </c>
      <c r="W128" s="109">
        <v>2.41E9</v>
      </c>
      <c r="X128" s="96">
        <f t="shared" si="110"/>
        <v>0.01137699392</v>
      </c>
      <c r="Y128" s="123">
        <f t="shared" si="111"/>
        <v>7523779</v>
      </c>
      <c r="Z128" s="99">
        <f t="shared" si="112"/>
        <v>1525857760</v>
      </c>
      <c r="AA128" s="96">
        <f t="shared" si="113"/>
        <v>0.01066070288</v>
      </c>
      <c r="AB128" s="65"/>
      <c r="AC128" s="65"/>
      <c r="AD128" s="65"/>
      <c r="AE128" s="65"/>
      <c r="AF128" s="65"/>
      <c r="AG128" s="65"/>
    </row>
    <row r="129">
      <c r="A129" s="106">
        <v>5.0</v>
      </c>
      <c r="B129" s="107">
        <v>1.0</v>
      </c>
      <c r="C129" s="84">
        <v>-24.356</v>
      </c>
      <c r="D129" s="106">
        <v>0.664745</v>
      </c>
      <c r="E129" s="84">
        <v>-17.6386</v>
      </c>
      <c r="F129" s="106">
        <v>0.322834</v>
      </c>
      <c r="G129" s="108">
        <v>-839.693</v>
      </c>
      <c r="H129" s="106">
        <v>0.00194</v>
      </c>
      <c r="I129" s="106">
        <v>-870.555</v>
      </c>
      <c r="J129" s="106">
        <v>0.001659</v>
      </c>
      <c r="K129" s="106">
        <v>-418.991</v>
      </c>
      <c r="L129" s="109">
        <v>0.00182</v>
      </c>
      <c r="M129" s="107">
        <v>128.769</v>
      </c>
      <c r="N129" s="109">
        <v>0.004704</v>
      </c>
      <c r="O129" s="107">
        <v>72.1452</v>
      </c>
      <c r="P129" s="109">
        <v>1.51E-5</v>
      </c>
      <c r="Q129" s="107">
        <v>787.388</v>
      </c>
      <c r="R129" s="109">
        <v>7.82E-5</v>
      </c>
      <c r="S129" s="107">
        <v>-1660.0</v>
      </c>
      <c r="T129" s="106">
        <v>0.002205</v>
      </c>
      <c r="U129" s="88">
        <v>-28.7127</v>
      </c>
      <c r="V129" s="88">
        <v>2.46204</v>
      </c>
      <c r="W129" s="109">
        <v>8.67E9</v>
      </c>
      <c r="X129" s="96">
        <f t="shared" si="110"/>
        <v>0.04092885366</v>
      </c>
      <c r="Y129" s="123">
        <f t="shared" si="111"/>
        <v>41592591</v>
      </c>
      <c r="Z129" s="99">
        <f t="shared" si="112"/>
        <v>5763339150</v>
      </c>
      <c r="AA129" s="96">
        <f t="shared" si="113"/>
        <v>0.04026669319</v>
      </c>
      <c r="AB129" s="65"/>
      <c r="AC129" s="65"/>
      <c r="AD129" s="65"/>
      <c r="AE129" s="65"/>
      <c r="AF129" s="65"/>
      <c r="AG129" s="65"/>
    </row>
    <row r="130">
      <c r="A130" s="106">
        <v>5.0</v>
      </c>
      <c r="B130" s="107">
        <v>2.0</v>
      </c>
      <c r="C130" s="84">
        <v>-24.288</v>
      </c>
      <c r="D130" s="106">
        <v>0.640934</v>
      </c>
      <c r="E130" s="84">
        <v>-16.1541</v>
      </c>
      <c r="F130" s="106">
        <v>0.347313</v>
      </c>
      <c r="G130" s="108">
        <v>-597.477</v>
      </c>
      <c r="H130" s="106">
        <v>0.001719</v>
      </c>
      <c r="I130" s="106">
        <v>-530.121</v>
      </c>
      <c r="J130" s="106">
        <v>0.001864</v>
      </c>
      <c r="K130" s="106">
        <v>-297.777</v>
      </c>
      <c r="L130" s="109">
        <v>0.002589</v>
      </c>
      <c r="M130" s="107">
        <v>183.053</v>
      </c>
      <c r="N130" s="109">
        <v>0.004044</v>
      </c>
      <c r="O130" s="107">
        <v>76.5429</v>
      </c>
      <c r="P130" s="109">
        <v>8.19E-6</v>
      </c>
      <c r="Q130" s="107">
        <v>492.263</v>
      </c>
      <c r="R130" s="109">
        <v>9.09E-5</v>
      </c>
      <c r="S130" s="107">
        <v>-1660.0</v>
      </c>
      <c r="T130" s="106">
        <v>0.001436</v>
      </c>
      <c r="U130" s="88">
        <v>-25.5623</v>
      </c>
      <c r="V130" s="88">
        <v>2.4311</v>
      </c>
      <c r="W130" s="109">
        <v>8.89E9</v>
      </c>
      <c r="X130" s="96">
        <f t="shared" si="110"/>
        <v>0.04196741742</v>
      </c>
      <c r="Y130" s="123">
        <f t="shared" si="111"/>
        <v>36832070.1</v>
      </c>
      <c r="Z130" s="99">
        <f t="shared" si="112"/>
        <v>5697903260</v>
      </c>
      <c r="AA130" s="96">
        <f t="shared" si="113"/>
        <v>0.03980951258</v>
      </c>
      <c r="AB130" s="65"/>
      <c r="AC130" s="65"/>
      <c r="AD130" s="65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>
        <f>sum(W113:W130)</f>
        <v>211831000000</v>
      </c>
      <c r="X131" s="65"/>
      <c r="Y131" s="123">
        <f t="shared" ref="Y131:Z131" si="114">sum(Y113:Y130)</f>
        <v>714621450.5</v>
      </c>
      <c r="Z131" s="123">
        <f t="shared" si="114"/>
        <v>143129189263</v>
      </c>
      <c r="AA131" s="123"/>
      <c r="AB131" s="65"/>
      <c r="AC131" s="65"/>
      <c r="AD131" s="65"/>
      <c r="AE131" s="65"/>
      <c r="AF131" s="65"/>
      <c r="AG131" s="65"/>
    </row>
    <row r="132">
      <c r="A132" s="65"/>
      <c r="B132" s="65"/>
      <c r="C132" s="110" t="s">
        <v>145</v>
      </c>
      <c r="D132" s="65"/>
      <c r="E132" s="65"/>
      <c r="F132" s="65"/>
      <c r="G132" s="65"/>
      <c r="H132" s="65"/>
      <c r="I132" s="111" t="s">
        <v>175</v>
      </c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 t="s">
        <v>146</v>
      </c>
      <c r="D133" s="111" t="s">
        <v>14</v>
      </c>
      <c r="E133" s="112" t="s">
        <v>147</v>
      </c>
      <c r="F133" s="113" t="s">
        <v>148</v>
      </c>
      <c r="G133" s="113" t="s">
        <v>149</v>
      </c>
      <c r="H133" s="111" t="s">
        <v>176</v>
      </c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>
        <v>1.1E-11</v>
      </c>
      <c r="D134" s="109">
        <v>2.19E-11</v>
      </c>
      <c r="E134" s="109">
        <v>-8.17E-10</v>
      </c>
      <c r="F134" s="109">
        <v>3.06E-10</v>
      </c>
      <c r="G134" s="109">
        <v>-9.09E-10</v>
      </c>
      <c r="H134" s="109">
        <v>-1.32E-9</v>
      </c>
      <c r="I134" s="111" t="s">
        <v>146</v>
      </c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>
        <v>2.19E-11</v>
      </c>
      <c r="D135" s="109">
        <v>7.36E-9</v>
      </c>
      <c r="E135" s="109">
        <v>-2.54E-7</v>
      </c>
      <c r="F135" s="109">
        <v>5.54E-8</v>
      </c>
      <c r="G135" s="109">
        <v>-1.09E-7</v>
      </c>
      <c r="H135" s="109">
        <v>-3.97E-7</v>
      </c>
      <c r="I135" s="111" t="s">
        <v>14</v>
      </c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>
        <v>-8.17E-10</v>
      </c>
      <c r="D136" s="109">
        <v>-2.54E-7</v>
      </c>
      <c r="E136" s="109">
        <v>8.83E-6</v>
      </c>
      <c r="F136" s="109">
        <v>-1.96E-6</v>
      </c>
      <c r="G136" s="109">
        <v>3.83E-6</v>
      </c>
      <c r="H136" s="109">
        <v>1.37E-5</v>
      </c>
      <c r="I136" s="112" t="s">
        <v>147</v>
      </c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>
        <v>3.06E-10</v>
      </c>
      <c r="D137" s="109">
        <v>5.54E-8</v>
      </c>
      <c r="E137" s="109">
        <v>-1.96E-6</v>
      </c>
      <c r="F137" s="109">
        <v>4.75E-7</v>
      </c>
      <c r="G137" s="109">
        <v>-9.17E-7</v>
      </c>
      <c r="H137" s="109">
        <v>-2.98E-6</v>
      </c>
      <c r="I137" s="112" t="s">
        <v>148</v>
      </c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>
        <v>-9.09E-10</v>
      </c>
      <c r="D138" s="109">
        <v>-1.09E-7</v>
      </c>
      <c r="E138" s="109">
        <v>3.83E-6</v>
      </c>
      <c r="F138" s="109">
        <v>-9.17E-7</v>
      </c>
      <c r="G138" s="109">
        <v>1.95E-6</v>
      </c>
      <c r="H138" s="109">
        <v>5.84E-6</v>
      </c>
      <c r="I138" s="112" t="s">
        <v>149</v>
      </c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>
        <v>-1.32E-9</v>
      </c>
      <c r="D139" s="109">
        <v>-3.97E-7</v>
      </c>
      <c r="E139" s="109">
        <v>1.37E-5</v>
      </c>
      <c r="F139" s="109">
        <v>-2.98E-6</v>
      </c>
      <c r="G139" s="109">
        <v>5.84E-6</v>
      </c>
      <c r="H139" s="109">
        <v>2.17E-5</v>
      </c>
      <c r="I139" s="111" t="s">
        <v>176</v>
      </c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7">
    <mergeCell ref="M47:N47"/>
    <mergeCell ref="O47:P47"/>
    <mergeCell ref="S47:T47"/>
    <mergeCell ref="C1:I1"/>
    <mergeCell ref="C2:F2"/>
    <mergeCell ref="Q4:R4"/>
    <mergeCell ref="O7:R7"/>
    <mergeCell ref="C47:D47"/>
    <mergeCell ref="E47:F47"/>
    <mergeCell ref="G47:H47"/>
    <mergeCell ref="Q47:R47"/>
    <mergeCell ref="I47:J47"/>
    <mergeCell ref="K47:L47"/>
    <mergeCell ref="C76:F76"/>
    <mergeCell ref="Q78:R78"/>
    <mergeCell ref="O81:R81"/>
    <mergeCell ref="Q90:R90"/>
    <mergeCell ref="O93:R93"/>
    <mergeCell ref="Q111:R111"/>
    <mergeCell ref="S111:T111"/>
    <mergeCell ref="C111:D111"/>
    <mergeCell ref="E111:F111"/>
    <mergeCell ref="G111:H111"/>
    <mergeCell ref="I111:J111"/>
    <mergeCell ref="K111:L111"/>
    <mergeCell ref="M111:N111"/>
    <mergeCell ref="O111:P111"/>
  </mergeCell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  <col customWidth="1" min="15" max="15" width="14.86"/>
    <col customWidth="1" min="16" max="16" width="11.14"/>
    <col customWidth="1" min="17" max="17" width="17.43"/>
    <col customWidth="1" min="18" max="18" width="18.71"/>
    <col customWidth="1" min="19" max="19" width="17.57"/>
    <col customWidth="1" min="22" max="22" width="17.71"/>
  </cols>
  <sheetData>
    <row r="1">
      <c r="A1" s="65"/>
      <c r="B1" s="66"/>
      <c r="C1" s="67" t="s">
        <v>177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0.3110721285</v>
      </c>
      <c r="D6" s="77">
        <f t="shared" ref="D6:D23" si="3">(E49*F49)/L6</f>
        <v>0.3876082903</v>
      </c>
      <c r="E6" s="77">
        <f t="shared" ref="E6:E23" si="4">(G49*H49)/$L6</f>
        <v>0.1606540307</v>
      </c>
      <c r="F6" s="77">
        <f t="shared" ref="F6:F23" si="5">(J49*I49)/$L6</f>
        <v>0.1190850309</v>
      </c>
      <c r="G6" s="77">
        <f t="shared" ref="G6:G23" si="6">(K49*L49)/$L6</f>
        <v>0.02347800403</v>
      </c>
      <c r="H6" s="77">
        <f t="shared" ref="H6:H23" si="7">(M49*N49)/L6</f>
        <v>-0.03111730504</v>
      </c>
      <c r="I6" s="77">
        <f t="shared" ref="I6:I23" si="8">(O49*P49)/L6</f>
        <v>-0.0001589067808</v>
      </c>
      <c r="J6" s="77">
        <f t="shared" ref="J6:J23" si="9">(Q49*R49)/L6</f>
        <v>-0.005678726069</v>
      </c>
      <c r="K6" s="77">
        <f t="shared" ref="K6:K23" si="10">(S49*T49)/L6</f>
        <v>0.0350390416</v>
      </c>
      <c r="L6" s="23">
        <f t="shared" ref="L6:M6" si="1">U49</f>
        <v>-44.1068</v>
      </c>
      <c r="M6" s="23">
        <f t="shared" si="1"/>
        <v>14.0733</v>
      </c>
      <c r="N6" s="78">
        <f t="shared" ref="N6:N23" si="12">M6/abs(L6)</f>
        <v>0.3190732495</v>
      </c>
      <c r="O6" s="65"/>
      <c r="P6" s="65"/>
      <c r="Q6" s="65"/>
      <c r="R6" s="65"/>
      <c r="S6" s="79"/>
      <c r="T6" s="65"/>
      <c r="U6" s="65"/>
      <c r="V6" s="79"/>
      <c r="W6" s="94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0.29536479</v>
      </c>
      <c r="D7" s="77">
        <f t="shared" si="3"/>
        <v>0.377190266</v>
      </c>
      <c r="E7" s="77">
        <f t="shared" si="4"/>
        <v>0.1772343532</v>
      </c>
      <c r="F7" s="77">
        <f t="shared" si="5"/>
        <v>0.1370131091</v>
      </c>
      <c r="G7" s="77">
        <f t="shared" si="6"/>
        <v>0.02524025547</v>
      </c>
      <c r="H7" s="77">
        <f t="shared" si="7"/>
        <v>-0.0342390105</v>
      </c>
      <c r="I7" s="77">
        <f t="shared" si="8"/>
        <v>-0.0001452631246</v>
      </c>
      <c r="J7" s="77">
        <f t="shared" si="9"/>
        <v>-0.006815575804</v>
      </c>
      <c r="K7" s="77">
        <f t="shared" si="10"/>
        <v>0.02917436481</v>
      </c>
      <c r="L7" s="23">
        <f t="shared" ref="L7:M7" si="11">U50</f>
        <v>-38.8622</v>
      </c>
      <c r="M7" s="23">
        <f t="shared" si="11"/>
        <v>8.53928</v>
      </c>
      <c r="N7" s="78">
        <f t="shared" si="12"/>
        <v>0.2197322848</v>
      </c>
      <c r="O7" s="81" t="s">
        <v>97</v>
      </c>
      <c r="S7" s="79"/>
      <c r="T7" s="65"/>
      <c r="U7" s="65"/>
      <c r="V7" s="79"/>
      <c r="W7" s="94"/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0.2695552689</v>
      </c>
      <c r="D8" s="77">
        <f t="shared" si="3"/>
        <v>0.3768470196</v>
      </c>
      <c r="E8" s="77">
        <f t="shared" si="4"/>
        <v>0.1802432724</v>
      </c>
      <c r="F8" s="77">
        <f t="shared" si="5"/>
        <v>0.1722511103</v>
      </c>
      <c r="G8" s="77">
        <f t="shared" si="6"/>
        <v>0.02400202086</v>
      </c>
      <c r="H8" s="77">
        <f t="shared" si="7"/>
        <v>-0.03804987321</v>
      </c>
      <c r="I8" s="77">
        <f t="shared" si="8"/>
        <v>-0.0001846488703</v>
      </c>
      <c r="J8" s="77">
        <f t="shared" si="9"/>
        <v>-0.008068856347</v>
      </c>
      <c r="K8" s="77">
        <f t="shared" si="10"/>
        <v>0.02339408796</v>
      </c>
      <c r="L8" s="23">
        <f t="shared" ref="L8:M8" si="13">U51</f>
        <v>-40.3042</v>
      </c>
      <c r="M8" s="23">
        <f t="shared" si="13"/>
        <v>11.5401</v>
      </c>
      <c r="N8" s="78">
        <f t="shared" si="12"/>
        <v>0.2863249984</v>
      </c>
      <c r="O8" s="82" t="s">
        <v>18</v>
      </c>
      <c r="P8" s="82" t="s">
        <v>99</v>
      </c>
      <c r="Q8" s="82" t="s">
        <v>100</v>
      </c>
      <c r="R8" s="82" t="s">
        <v>101</v>
      </c>
      <c r="S8" s="79"/>
      <c r="T8" s="65"/>
      <c r="U8" s="65"/>
      <c r="V8" s="79"/>
      <c r="W8" s="94"/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0.02871175237</v>
      </c>
      <c r="D9" s="77">
        <f t="shared" si="3"/>
        <v>0.4580520451</v>
      </c>
      <c r="E9" s="77">
        <f t="shared" si="4"/>
        <v>0.2957959983</v>
      </c>
      <c r="F9" s="77">
        <f t="shared" si="5"/>
        <v>0.2297346905</v>
      </c>
      <c r="G9" s="77">
        <f t="shared" si="6"/>
        <v>0.002327104571</v>
      </c>
      <c r="H9" s="77">
        <f t="shared" si="7"/>
        <v>-0.009792601783</v>
      </c>
      <c r="I9" s="77">
        <f t="shared" si="8"/>
        <v>-0.0002075902115</v>
      </c>
      <c r="J9" s="77">
        <f t="shared" si="9"/>
        <v>-0.00969229709</v>
      </c>
      <c r="K9" s="77">
        <f t="shared" si="10"/>
        <v>0.005083853885</v>
      </c>
      <c r="L9" s="23">
        <f t="shared" ref="L9:M9" si="14">U52</f>
        <v>-238.689</v>
      </c>
      <c r="M9" s="23">
        <f t="shared" si="14"/>
        <v>7.47711</v>
      </c>
      <c r="N9" s="78">
        <f t="shared" si="12"/>
        <v>0.03132574186</v>
      </c>
      <c r="O9" s="82" t="s">
        <v>13</v>
      </c>
      <c r="P9" s="87">
        <v>-34.2573</v>
      </c>
      <c r="Q9" s="87">
        <v>0.738789</v>
      </c>
      <c r="R9" s="85">
        <f t="shared" ref="R9:R13" si="16">Q9/abs(P9)</f>
        <v>0.02156588523</v>
      </c>
      <c r="S9" s="79"/>
      <c r="T9" s="65"/>
      <c r="U9" s="65"/>
      <c r="V9" s="79"/>
      <c r="W9" s="94"/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0.009667545589</v>
      </c>
      <c r="D10" s="77">
        <f t="shared" si="3"/>
        <v>0.5589068356</v>
      </c>
      <c r="E10" s="77">
        <f t="shared" si="4"/>
        <v>0.2911003264</v>
      </c>
      <c r="F10" s="77">
        <f t="shared" si="5"/>
        <v>0.1725038951</v>
      </c>
      <c r="G10" s="77">
        <f t="shared" si="6"/>
        <v>0.0008287914883</v>
      </c>
      <c r="H10" s="77">
        <f t="shared" si="7"/>
        <v>-0.0239589555</v>
      </c>
      <c r="I10" s="77">
        <f t="shared" si="8"/>
        <v>-0.0002258420054</v>
      </c>
      <c r="J10" s="77">
        <f t="shared" si="9"/>
        <v>-0.01045606386</v>
      </c>
      <c r="K10" s="77">
        <f t="shared" si="10"/>
        <v>0.001631883999</v>
      </c>
      <c r="L10" s="23">
        <f t="shared" ref="L10:M10" si="15">U53</f>
        <v>-244.135</v>
      </c>
      <c r="M10" s="23">
        <f t="shared" si="15"/>
        <v>2.92437</v>
      </c>
      <c r="N10" s="78">
        <f t="shared" si="12"/>
        <v>0.0119784955</v>
      </c>
      <c r="O10" s="82" t="s">
        <v>103</v>
      </c>
      <c r="P10" s="87">
        <v>-28.8234</v>
      </c>
      <c r="Q10" s="87">
        <v>1.98208</v>
      </c>
      <c r="R10" s="85">
        <f t="shared" si="16"/>
        <v>0.06876634956</v>
      </c>
      <c r="S10" s="79"/>
      <c r="T10" s="65"/>
      <c r="U10" s="65"/>
      <c r="V10" s="79"/>
      <c r="W10" s="94"/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0.004321038673</v>
      </c>
      <c r="D11" s="77">
        <f t="shared" si="3"/>
        <v>0.7284391289</v>
      </c>
      <c r="E11" s="77">
        <f t="shared" si="4"/>
        <v>0.2421763117</v>
      </c>
      <c r="F11" s="77">
        <f t="shared" si="5"/>
        <v>0.1100192356</v>
      </c>
      <c r="G11" s="77">
        <f t="shared" si="6"/>
        <v>0.0004079529158</v>
      </c>
      <c r="H11" s="77">
        <f t="shared" si="7"/>
        <v>-0.07540982483</v>
      </c>
      <c r="I11" s="77">
        <f t="shared" si="8"/>
        <v>-0.0002197658135</v>
      </c>
      <c r="J11" s="77">
        <f t="shared" si="9"/>
        <v>-0.01053796204</v>
      </c>
      <c r="K11" s="77">
        <f t="shared" si="10"/>
        <v>0.0007963974946</v>
      </c>
      <c r="L11" s="23">
        <f t="shared" ref="L11:M11" si="17">U54</f>
        <v>-97.1324</v>
      </c>
      <c r="M11" s="23">
        <f t="shared" si="17"/>
        <v>1.71383</v>
      </c>
      <c r="N11" s="78">
        <f t="shared" si="12"/>
        <v>0.017644267</v>
      </c>
      <c r="O11" s="82" t="s">
        <v>104</v>
      </c>
      <c r="P11" s="87">
        <v>-607.317</v>
      </c>
      <c r="Q11" s="87">
        <v>110.831</v>
      </c>
      <c r="R11" s="85">
        <f t="shared" si="16"/>
        <v>0.1824928332</v>
      </c>
      <c r="S11" s="79"/>
      <c r="T11" s="65"/>
      <c r="U11" s="65"/>
      <c r="V11" s="79"/>
      <c r="W11" s="94"/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0.0467210705</v>
      </c>
      <c r="D12" s="77">
        <f t="shared" si="3"/>
        <v>0.3501731676</v>
      </c>
      <c r="E12" s="77">
        <f t="shared" si="4"/>
        <v>0.1727522258</v>
      </c>
      <c r="F12" s="77">
        <f t="shared" si="5"/>
        <v>0.3073833093</v>
      </c>
      <c r="G12" s="77">
        <f t="shared" si="6"/>
        <v>0.09884111955</v>
      </c>
      <c r="H12" s="77">
        <f t="shared" si="7"/>
        <v>-0.01323477048</v>
      </c>
      <c r="I12" s="77">
        <f t="shared" si="8"/>
        <v>-0.0001056974131</v>
      </c>
      <c r="J12" s="77">
        <f t="shared" si="9"/>
        <v>-0.006791463598</v>
      </c>
      <c r="K12" s="77">
        <f t="shared" si="10"/>
        <v>0.04425047367</v>
      </c>
      <c r="L12" s="23">
        <f t="shared" ref="L12:M12" si="18">U55</f>
        <v>-159.921</v>
      </c>
      <c r="M12" s="23">
        <f t="shared" si="18"/>
        <v>5.85955</v>
      </c>
      <c r="N12" s="78">
        <f t="shared" si="12"/>
        <v>0.03664027864</v>
      </c>
      <c r="O12" s="82" t="s">
        <v>105</v>
      </c>
      <c r="P12" s="87">
        <v>-601.195</v>
      </c>
      <c r="Q12" s="87">
        <v>58.6248</v>
      </c>
      <c r="R12" s="85">
        <f t="shared" si="16"/>
        <v>0.09751378504</v>
      </c>
      <c r="S12" s="79"/>
      <c r="T12" s="65"/>
      <c r="U12" s="65"/>
      <c r="V12" s="79"/>
      <c r="W12" s="94"/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0.0183621612</v>
      </c>
      <c r="D13" s="77">
        <f t="shared" si="3"/>
        <v>0.4174853914</v>
      </c>
      <c r="E13" s="77">
        <f t="shared" si="4"/>
        <v>0.2169657177</v>
      </c>
      <c r="F13" s="77">
        <f t="shared" si="5"/>
        <v>0.3230639505</v>
      </c>
      <c r="G13" s="77">
        <f t="shared" si="6"/>
        <v>0.04471624231</v>
      </c>
      <c r="H13" s="77">
        <f t="shared" si="7"/>
        <v>-0.02682175614</v>
      </c>
      <c r="I13" s="77">
        <f t="shared" si="8"/>
        <v>-0.0001143158174</v>
      </c>
      <c r="J13" s="77">
        <f t="shared" si="9"/>
        <v>-0.008662001793</v>
      </c>
      <c r="K13" s="77">
        <f t="shared" si="10"/>
        <v>0.01500859299</v>
      </c>
      <c r="L13" s="23">
        <f t="shared" ref="L13:M13" si="19">U56</f>
        <v>-173.979</v>
      </c>
      <c r="M13" s="23">
        <f t="shared" si="19"/>
        <v>2.68331</v>
      </c>
      <c r="N13" s="78">
        <f t="shared" si="12"/>
        <v>0.01542318326</v>
      </c>
      <c r="O13" s="82" t="s">
        <v>106</v>
      </c>
      <c r="P13" s="88">
        <v>-476.282</v>
      </c>
      <c r="Q13" s="89">
        <v>137.484</v>
      </c>
      <c r="R13" s="85">
        <f t="shared" si="16"/>
        <v>0.2886609194</v>
      </c>
      <c r="S13" s="79"/>
      <c r="T13" s="65"/>
      <c r="U13" s="65"/>
      <c r="V13" s="79"/>
      <c r="W13" s="94"/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0.009627157912</v>
      </c>
      <c r="D14" s="77">
        <f t="shared" si="3"/>
        <v>0.4743813015</v>
      </c>
      <c r="E14" s="77">
        <f t="shared" si="4"/>
        <v>0.21061334</v>
      </c>
      <c r="F14" s="77">
        <f t="shared" si="5"/>
        <v>0.3313770382</v>
      </c>
      <c r="G14" s="77">
        <f t="shared" si="6"/>
        <v>0.02214393143</v>
      </c>
      <c r="H14" s="77">
        <f t="shared" si="7"/>
        <v>-0.04597738578</v>
      </c>
      <c r="I14" s="77">
        <f t="shared" si="8"/>
        <v>-0.0001009130236</v>
      </c>
      <c r="J14" s="77">
        <f t="shared" si="9"/>
        <v>-0.008663362888</v>
      </c>
      <c r="K14" s="77">
        <f t="shared" si="10"/>
        <v>0.006601617805</v>
      </c>
      <c r="L14" s="23">
        <f t="shared" ref="L14:M14" si="20">U57</f>
        <v>-110.891</v>
      </c>
      <c r="M14" s="23">
        <f t="shared" si="20"/>
        <v>2.35366</v>
      </c>
      <c r="N14" s="78">
        <f t="shared" si="12"/>
        <v>0.0212249867</v>
      </c>
      <c r="P14" s="90"/>
      <c r="Q14" s="91"/>
      <c r="R14" s="92"/>
      <c r="S14" s="79"/>
      <c r="T14" s="65"/>
      <c r="U14" s="65"/>
      <c r="V14" s="79"/>
      <c r="W14" s="94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0.1348817203</v>
      </c>
      <c r="D15" s="77">
        <f t="shared" si="3"/>
        <v>0.3420851558</v>
      </c>
      <c r="E15" s="77">
        <f t="shared" si="4"/>
        <v>0.1180431775</v>
      </c>
      <c r="F15" s="77">
        <f t="shared" si="5"/>
        <v>0.1245321461</v>
      </c>
      <c r="G15" s="77">
        <f t="shared" si="6"/>
        <v>0.1225629263</v>
      </c>
      <c r="H15" s="77">
        <f t="shared" si="7"/>
        <v>-0.02266324099</v>
      </c>
      <c r="I15" s="77">
        <f t="shared" si="8"/>
        <v>-0.00007231062414</v>
      </c>
      <c r="J15" s="77">
        <f t="shared" si="9"/>
        <v>-0.003978362069</v>
      </c>
      <c r="K15" s="77">
        <f t="shared" si="10"/>
        <v>0.1846120129</v>
      </c>
      <c r="L15" s="23">
        <f t="shared" ref="L15:M15" si="21">U58</f>
        <v>-78.4807</v>
      </c>
      <c r="M15" s="23">
        <f t="shared" si="21"/>
        <v>6.12997</v>
      </c>
      <c r="N15" s="78">
        <f t="shared" si="12"/>
        <v>0.07810799343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0.08313221933</v>
      </c>
      <c r="D16" s="77">
        <f t="shared" si="3"/>
        <v>0.4258119743</v>
      </c>
      <c r="E16" s="77">
        <f t="shared" si="4"/>
        <v>0.117325125</v>
      </c>
      <c r="F16" s="77">
        <f t="shared" si="5"/>
        <v>0.1583784242</v>
      </c>
      <c r="G16" s="77">
        <f t="shared" si="6"/>
        <v>0.1499322148</v>
      </c>
      <c r="H16" s="77">
        <f t="shared" si="7"/>
        <v>-0.03472837683</v>
      </c>
      <c r="I16" s="77">
        <f t="shared" si="8"/>
        <v>-0.00008326286682</v>
      </c>
      <c r="J16" s="77">
        <f t="shared" si="9"/>
        <v>-0.00527399789</v>
      </c>
      <c r="K16" s="77">
        <f t="shared" si="10"/>
        <v>0.1055131637</v>
      </c>
      <c r="L16" s="23">
        <f t="shared" ref="L16:M16" si="22">U59</f>
        <v>-84.7517</v>
      </c>
      <c r="M16" s="23">
        <f t="shared" si="22"/>
        <v>3.95017</v>
      </c>
      <c r="N16" s="78">
        <f t="shared" si="12"/>
        <v>0.04660874059</v>
      </c>
      <c r="P16" s="23"/>
      <c r="Q16" s="93"/>
      <c r="R16" s="93"/>
      <c r="S16" s="79"/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0.08774938081</v>
      </c>
      <c r="D17" s="77">
        <f t="shared" si="3"/>
        <v>0.5013209885</v>
      </c>
      <c r="E17" s="77">
        <f t="shared" si="4"/>
        <v>0.1176940849</v>
      </c>
      <c r="F17" s="77">
        <f t="shared" si="5"/>
        <v>0.2269570275</v>
      </c>
      <c r="G17" s="77">
        <f t="shared" si="6"/>
        <v>0.08710911343</v>
      </c>
      <c r="H17" s="77">
        <f t="shared" si="7"/>
        <v>-0.05196301019</v>
      </c>
      <c r="I17" s="77">
        <f t="shared" si="8"/>
        <v>-0.00008567389734</v>
      </c>
      <c r="J17" s="77">
        <f t="shared" si="9"/>
        <v>-0.005724351684</v>
      </c>
      <c r="K17" s="77">
        <f t="shared" si="10"/>
        <v>0.03693969752</v>
      </c>
      <c r="L17" s="23">
        <f t="shared" ref="L17:M17" si="23">U60</f>
        <v>-66.8679</v>
      </c>
      <c r="M17" s="23">
        <f t="shared" si="23"/>
        <v>3.67362</v>
      </c>
      <c r="N17" s="78">
        <f t="shared" si="12"/>
        <v>0.05493846823</v>
      </c>
      <c r="O17" s="23"/>
      <c r="P17" s="23"/>
      <c r="Q17" s="93"/>
      <c r="R17" s="93"/>
      <c r="S17" s="79"/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0.8241719869</v>
      </c>
      <c r="D18" s="77">
        <f t="shared" si="3"/>
        <v>0.06360307638</v>
      </c>
      <c r="E18" s="77">
        <f t="shared" si="4"/>
        <v>0.01974831724</v>
      </c>
      <c r="F18" s="77">
        <f t="shared" si="5"/>
        <v>0.02098545283</v>
      </c>
      <c r="G18" s="77">
        <f t="shared" si="6"/>
        <v>0.01478304016</v>
      </c>
      <c r="H18" s="77">
        <f t="shared" si="7"/>
        <v>-0.00555985914</v>
      </c>
      <c r="I18" s="77">
        <f t="shared" si="8"/>
        <v>-0.00001654837239</v>
      </c>
      <c r="J18" s="77">
        <f t="shared" si="9"/>
        <v>-0.0008013656668</v>
      </c>
      <c r="K18" s="77">
        <f t="shared" si="10"/>
        <v>0.06304804356</v>
      </c>
      <c r="L18" s="23">
        <f t="shared" ref="L18:M18" si="24">U61</f>
        <v>-31.0947</v>
      </c>
      <c r="M18" s="23">
        <f t="shared" si="24"/>
        <v>1.49367</v>
      </c>
      <c r="N18" s="78">
        <f t="shared" si="12"/>
        <v>0.0480361605</v>
      </c>
      <c r="O18" s="23"/>
      <c r="P18" s="23"/>
      <c r="Q18" s="93"/>
      <c r="R18" s="93"/>
      <c r="S18" s="79"/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0.8218614993</v>
      </c>
      <c r="D19" s="77">
        <f t="shared" si="3"/>
        <v>0.07847616963</v>
      </c>
      <c r="E19" s="77">
        <f t="shared" si="4"/>
        <v>0.02064404438</v>
      </c>
      <c r="F19" s="77">
        <f t="shared" si="5"/>
        <v>0.02231886136</v>
      </c>
      <c r="G19" s="77">
        <f t="shared" si="6"/>
        <v>0.0186471717</v>
      </c>
      <c r="H19" s="77">
        <f t="shared" si="7"/>
        <v>-0.007911190994</v>
      </c>
      <c r="I19" s="77">
        <f t="shared" si="8"/>
        <v>-0.00001670887375</v>
      </c>
      <c r="J19" s="77">
        <f t="shared" si="9"/>
        <v>-0.0008367238295</v>
      </c>
      <c r="K19" s="77">
        <f t="shared" si="10"/>
        <v>0.04682897727</v>
      </c>
      <c r="L19" s="23">
        <f t="shared" ref="L19:M19" si="25">U62</f>
        <v>-35.2</v>
      </c>
      <c r="M19" s="23">
        <f t="shared" si="25"/>
        <v>0.980451</v>
      </c>
      <c r="N19" s="78">
        <f t="shared" si="12"/>
        <v>0.02785372159</v>
      </c>
      <c r="O19" s="23"/>
      <c r="P19" s="23"/>
      <c r="Q19" s="93"/>
      <c r="R19" s="93"/>
      <c r="S19" s="79"/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0.8165658131</v>
      </c>
      <c r="D20" s="77">
        <f t="shared" si="3"/>
        <v>0.102812334</v>
      </c>
      <c r="E20" s="77">
        <f t="shared" si="4"/>
        <v>0.02006563188</v>
      </c>
      <c r="F20" s="77">
        <f t="shared" si="5"/>
        <v>0.02369344292</v>
      </c>
      <c r="G20" s="77">
        <f t="shared" si="6"/>
        <v>0.02301329766</v>
      </c>
      <c r="H20" s="77">
        <f t="shared" si="7"/>
        <v>-0.01212475806</v>
      </c>
      <c r="I20" s="77">
        <f t="shared" si="8"/>
        <v>-0.00001376372351</v>
      </c>
      <c r="J20" s="77">
        <f t="shared" si="9"/>
        <v>-0.0009279896716</v>
      </c>
      <c r="K20" s="77">
        <f t="shared" si="10"/>
        <v>0.0269194386</v>
      </c>
      <c r="L20" s="23">
        <f t="shared" ref="L20:M20" si="26">U63</f>
        <v>-36.2593</v>
      </c>
      <c r="M20" s="23">
        <f t="shared" si="26"/>
        <v>0.865879</v>
      </c>
      <c r="N20" s="78">
        <f t="shared" si="12"/>
        <v>0.02388019074</v>
      </c>
      <c r="O20" s="23"/>
      <c r="P20" s="23"/>
      <c r="Q20" s="93"/>
      <c r="R20" s="93"/>
      <c r="S20" s="79"/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0.5213077866</v>
      </c>
      <c r="D21" s="77">
        <f t="shared" si="3"/>
        <v>0.216924533</v>
      </c>
      <c r="E21" s="77">
        <f t="shared" si="4"/>
        <v>0.0683421807</v>
      </c>
      <c r="F21" s="77">
        <f t="shared" si="5"/>
        <v>0.06766321835</v>
      </c>
      <c r="G21" s="77">
        <f t="shared" si="6"/>
        <v>0.02681988759</v>
      </c>
      <c r="H21" s="77">
        <f t="shared" si="7"/>
        <v>-0.02175907151</v>
      </c>
      <c r="I21" s="77">
        <f t="shared" si="8"/>
        <v>-0.00004712902209</v>
      </c>
      <c r="J21" s="77">
        <f t="shared" si="9"/>
        <v>-0.003070023123</v>
      </c>
      <c r="K21" s="77">
        <f t="shared" si="10"/>
        <v>0.1238293992</v>
      </c>
      <c r="L21" s="23">
        <f t="shared" ref="L21:M21" si="27">U64</f>
        <v>-29.2777</v>
      </c>
      <c r="M21" s="23">
        <f t="shared" si="27"/>
        <v>4.66921</v>
      </c>
      <c r="N21" s="78">
        <f t="shared" si="12"/>
        <v>0.1594800821</v>
      </c>
      <c r="O21" s="23"/>
      <c r="P21" s="23"/>
      <c r="Q21" s="93"/>
      <c r="R21" s="93"/>
      <c r="S21" s="79"/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0.563880416</v>
      </c>
      <c r="D22" s="77">
        <f t="shared" si="3"/>
        <v>0.1983212931</v>
      </c>
      <c r="E22" s="77">
        <f t="shared" si="4"/>
        <v>0.05673463032</v>
      </c>
      <c r="F22" s="77">
        <f t="shared" si="5"/>
        <v>0.05030006739</v>
      </c>
      <c r="G22" s="77">
        <f t="shared" si="6"/>
        <v>0.02655840865</v>
      </c>
      <c r="H22" s="77">
        <f t="shared" si="7"/>
        <v>-0.02109621791</v>
      </c>
      <c r="I22" s="77">
        <f t="shared" si="8"/>
        <v>-0.00003794113824</v>
      </c>
      <c r="J22" s="77">
        <f t="shared" si="9"/>
        <v>-0.002144477587</v>
      </c>
      <c r="K22" s="77">
        <f t="shared" si="10"/>
        <v>0.1274801743</v>
      </c>
      <c r="L22" s="23">
        <f t="shared" ref="L22:M22" si="28">U65</f>
        <v>-28.7127</v>
      </c>
      <c r="M22" s="23">
        <f t="shared" si="28"/>
        <v>2.46204</v>
      </c>
      <c r="N22" s="78">
        <f t="shared" si="12"/>
        <v>0.08574742187</v>
      </c>
      <c r="O22" s="23"/>
      <c r="P22" s="23"/>
      <c r="Q22" s="93"/>
      <c r="R22" s="93"/>
      <c r="S22" s="79"/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0.6089829551</v>
      </c>
      <c r="D23" s="77">
        <f t="shared" si="3"/>
        <v>0.2194845117</v>
      </c>
      <c r="E23" s="77">
        <f t="shared" si="4"/>
        <v>0.04017881658</v>
      </c>
      <c r="F23" s="77">
        <f t="shared" si="5"/>
        <v>0.03865636285</v>
      </c>
      <c r="G23" s="77">
        <f t="shared" si="6"/>
        <v>0.03015944</v>
      </c>
      <c r="H23" s="77">
        <f t="shared" si="7"/>
        <v>-0.02895930069</v>
      </c>
      <c r="I23" s="77">
        <f t="shared" si="8"/>
        <v>-0.00002452386331</v>
      </c>
      <c r="J23" s="77">
        <f t="shared" si="9"/>
        <v>-0.00175049611</v>
      </c>
      <c r="K23" s="77">
        <f t="shared" si="10"/>
        <v>0.09325295455</v>
      </c>
      <c r="L23" s="23">
        <f t="shared" ref="L23:M23" si="29">U66</f>
        <v>-25.5623</v>
      </c>
      <c r="M23" s="23">
        <f t="shared" si="29"/>
        <v>2.4311</v>
      </c>
      <c r="N23" s="78">
        <f t="shared" si="12"/>
        <v>0.09510490058</v>
      </c>
      <c r="O23" s="23"/>
      <c r="P23" s="23"/>
      <c r="Q23" s="93"/>
      <c r="R23" s="93"/>
      <c r="S23" s="79"/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2">D49</f>
        <v>0.553427</v>
      </c>
      <c r="D27" s="96">
        <f t="shared" ref="D27:D44" si="33">F49</f>
        <v>0.428559</v>
      </c>
      <c r="E27" s="96">
        <f t="shared" ref="E27:E44" si="34">H49</f>
        <v>0.006315</v>
      </c>
      <c r="F27" s="96">
        <f t="shared" ref="F27:F44" si="35">J49</f>
        <v>0.004542</v>
      </c>
      <c r="G27" s="96">
        <f t="shared" ref="G27:G44" si="36">L49</f>
        <v>0.001654</v>
      </c>
      <c r="H27" s="96">
        <f t="shared" ref="H27:H44" si="37">N49</f>
        <v>0.00427</v>
      </c>
      <c r="I27" s="96">
        <f t="shared" ref="I27:I44" si="38">P49</f>
        <v>0.0000472</v>
      </c>
      <c r="J27" s="96">
        <f t="shared" ref="J27:J44" si="39">R49</f>
        <v>0.000255</v>
      </c>
      <c r="K27" s="96">
        <f t="shared" ref="K27:K44" si="40">T49</f>
        <v>0.000931</v>
      </c>
      <c r="L27" s="99">
        <f t="shared" ref="L27:L44" si="41">W49</f>
        <v>265000000</v>
      </c>
      <c r="M27" s="65"/>
      <c r="O27" s="100">
        <f t="shared" ref="O27:W27" si="30">C27*$L27</f>
        <v>146658155</v>
      </c>
      <c r="P27" s="100">
        <f t="shared" si="30"/>
        <v>113568135</v>
      </c>
      <c r="Q27" s="100">
        <f t="shared" si="30"/>
        <v>1673475</v>
      </c>
      <c r="R27" s="100">
        <f t="shared" si="30"/>
        <v>1203630</v>
      </c>
      <c r="S27" s="100">
        <f t="shared" si="30"/>
        <v>438310</v>
      </c>
      <c r="T27" s="100">
        <f t="shared" si="30"/>
        <v>1131550</v>
      </c>
      <c r="U27" s="100">
        <f t="shared" si="30"/>
        <v>12508</v>
      </c>
      <c r="V27" s="100">
        <f t="shared" si="30"/>
        <v>67575</v>
      </c>
      <c r="W27" s="100">
        <f t="shared" si="30"/>
        <v>246715</v>
      </c>
      <c r="X27" s="65"/>
      <c r="Y27" s="78">
        <f t="shared" ref="Y27:AG27" si="31">O27/O$45</f>
        <v>0.0009729557293</v>
      </c>
      <c r="Z27" s="78">
        <f t="shared" si="31"/>
        <v>0.00169859137</v>
      </c>
      <c r="AA27" s="78">
        <f t="shared" si="31"/>
        <v>0.001200438607</v>
      </c>
      <c r="AB27" s="78">
        <f t="shared" si="31"/>
        <v>0.0008735124057</v>
      </c>
      <c r="AC27" s="78">
        <f t="shared" si="31"/>
        <v>0.001094676118</v>
      </c>
      <c r="AD27" s="78">
        <f t="shared" si="31"/>
        <v>0.001699170936</v>
      </c>
      <c r="AE27" s="78">
        <f t="shared" si="31"/>
        <v>0.0009653929996</v>
      </c>
      <c r="AF27" s="78">
        <f t="shared" si="31"/>
        <v>0.0010901476</v>
      </c>
      <c r="AG27" s="78">
        <f t="shared" si="31"/>
        <v>0.001106930535</v>
      </c>
    </row>
    <row r="28">
      <c r="A28" s="76">
        <v>1.0</v>
      </c>
      <c r="B28" s="68" t="s">
        <v>96</v>
      </c>
      <c r="C28" s="96">
        <f t="shared" si="32"/>
        <v>0.480028</v>
      </c>
      <c r="D28" s="96">
        <f t="shared" si="33"/>
        <v>0.503118</v>
      </c>
      <c r="E28" s="96">
        <f t="shared" si="34"/>
        <v>0.006116</v>
      </c>
      <c r="F28" s="96">
        <f t="shared" si="35"/>
        <v>0.004245</v>
      </c>
      <c r="G28" s="96">
        <f t="shared" si="36"/>
        <v>0.001512</v>
      </c>
      <c r="H28" s="96">
        <f t="shared" si="37"/>
        <v>0.004037</v>
      </c>
      <c r="I28" s="96">
        <f t="shared" si="38"/>
        <v>0.0000309</v>
      </c>
      <c r="J28" s="96">
        <f t="shared" si="39"/>
        <v>0.000229</v>
      </c>
      <c r="K28" s="96">
        <f t="shared" si="40"/>
        <v>0.000683</v>
      </c>
      <c r="L28" s="99">
        <f t="shared" si="41"/>
        <v>721000000</v>
      </c>
      <c r="M28" s="65"/>
      <c r="O28" s="100">
        <f t="shared" ref="O28:W28" si="42">C28*$L28</f>
        <v>346100188</v>
      </c>
      <c r="P28" s="100">
        <f t="shared" si="42"/>
        <v>362748078</v>
      </c>
      <c r="Q28" s="100">
        <f t="shared" si="42"/>
        <v>4409636</v>
      </c>
      <c r="R28" s="100">
        <f t="shared" si="42"/>
        <v>3060645</v>
      </c>
      <c r="S28" s="100">
        <f t="shared" si="42"/>
        <v>1090152</v>
      </c>
      <c r="T28" s="100">
        <f t="shared" si="42"/>
        <v>2910677</v>
      </c>
      <c r="U28" s="100">
        <f t="shared" si="42"/>
        <v>22278.9</v>
      </c>
      <c r="V28" s="100">
        <f t="shared" si="42"/>
        <v>165109</v>
      </c>
      <c r="W28" s="100">
        <f t="shared" si="42"/>
        <v>492443</v>
      </c>
      <c r="X28" s="65"/>
      <c r="Y28" s="78">
        <f t="shared" ref="Y28:AG28" si="43">O28/O$45</f>
        <v>0.002296088893</v>
      </c>
      <c r="Z28" s="78">
        <f t="shared" si="43"/>
        <v>0.005425472162</v>
      </c>
      <c r="AA28" s="78">
        <f t="shared" si="43"/>
        <v>0.0031631768</v>
      </c>
      <c r="AB28" s="78">
        <f t="shared" si="43"/>
        <v>0.002221206996</v>
      </c>
      <c r="AC28" s="78">
        <f t="shared" si="43"/>
        <v>0.002722646891</v>
      </c>
      <c r="AD28" s="78">
        <f t="shared" si="43"/>
        <v>0.004370763786</v>
      </c>
      <c r="AE28" s="78">
        <f t="shared" si="43"/>
        <v>0.001719531028</v>
      </c>
      <c r="AF28" s="78">
        <f t="shared" si="43"/>
        <v>0.002663606069</v>
      </c>
      <c r="AG28" s="78">
        <f t="shared" si="43"/>
        <v>0.00220943272</v>
      </c>
    </row>
    <row r="29">
      <c r="A29" s="76">
        <v>1.0</v>
      </c>
      <c r="B29" s="68" t="s">
        <v>98</v>
      </c>
      <c r="C29" s="96">
        <f t="shared" si="32"/>
        <v>0.433374</v>
      </c>
      <c r="D29" s="96">
        <f t="shared" si="33"/>
        <v>0.548732</v>
      </c>
      <c r="E29" s="96">
        <f t="shared" si="34"/>
        <v>0.005305</v>
      </c>
      <c r="F29" s="96">
        <f t="shared" si="35"/>
        <v>0.00518</v>
      </c>
      <c r="G29" s="96">
        <f t="shared" si="36"/>
        <v>0.001271</v>
      </c>
      <c r="H29" s="96">
        <f t="shared" si="37"/>
        <v>0.005226</v>
      </c>
      <c r="I29" s="96">
        <f t="shared" si="38"/>
        <v>0.0000625</v>
      </c>
      <c r="J29" s="96">
        <f t="shared" si="39"/>
        <v>0.00028</v>
      </c>
      <c r="K29" s="96">
        <f t="shared" si="40"/>
        <v>0.000568</v>
      </c>
      <c r="L29" s="99">
        <f t="shared" si="41"/>
        <v>395000000</v>
      </c>
      <c r="M29" s="65"/>
      <c r="O29" s="100">
        <f t="shared" ref="O29:W29" si="44">C29*$L29</f>
        <v>171182730</v>
      </c>
      <c r="P29" s="100">
        <f t="shared" si="44"/>
        <v>216749140</v>
      </c>
      <c r="Q29" s="100">
        <f t="shared" si="44"/>
        <v>2095475</v>
      </c>
      <c r="R29" s="100">
        <f t="shared" si="44"/>
        <v>2046100</v>
      </c>
      <c r="S29" s="100">
        <f t="shared" si="44"/>
        <v>502045</v>
      </c>
      <c r="T29" s="100">
        <f t="shared" si="44"/>
        <v>2064270</v>
      </c>
      <c r="U29" s="100">
        <f t="shared" si="44"/>
        <v>24687.5</v>
      </c>
      <c r="V29" s="100">
        <f t="shared" si="44"/>
        <v>110600</v>
      </c>
      <c r="W29" s="100">
        <f t="shared" si="44"/>
        <v>224360</v>
      </c>
      <c r="X29" s="65"/>
      <c r="Y29" s="78">
        <f t="shared" ref="Y29:AG29" si="45">O29/O$45</f>
        <v>0.001135656029</v>
      </c>
      <c r="Z29" s="78">
        <f t="shared" si="45"/>
        <v>0.003241826757</v>
      </c>
      <c r="AA29" s="78">
        <f t="shared" si="45"/>
        <v>0.001503153073</v>
      </c>
      <c r="AB29" s="78">
        <f t="shared" si="45"/>
        <v>0.001484919563</v>
      </c>
      <c r="AC29" s="78">
        <f t="shared" si="45"/>
        <v>0.001253853828</v>
      </c>
      <c r="AD29" s="78">
        <f t="shared" si="45"/>
        <v>0.003099772514</v>
      </c>
      <c r="AE29" s="78">
        <f t="shared" si="45"/>
        <v>0.001905431698</v>
      </c>
      <c r="AF29" s="78">
        <f t="shared" si="45"/>
        <v>0.001784244537</v>
      </c>
      <c r="AG29" s="78">
        <f t="shared" si="45"/>
        <v>0.001006630869</v>
      </c>
    </row>
    <row r="30">
      <c r="A30" s="76">
        <v>2.0</v>
      </c>
      <c r="B30" s="68" t="s">
        <v>94</v>
      </c>
      <c r="C30" s="96">
        <f t="shared" si="32"/>
        <v>0.266697</v>
      </c>
      <c r="D30" s="96">
        <f t="shared" si="33"/>
        <v>0.67612</v>
      </c>
      <c r="E30" s="96">
        <f t="shared" si="34"/>
        <v>0.028685</v>
      </c>
      <c r="F30" s="96">
        <f t="shared" si="35"/>
        <v>0.022641</v>
      </c>
      <c r="G30" s="96">
        <f t="shared" si="36"/>
        <v>0.000903</v>
      </c>
      <c r="H30" s="96">
        <f t="shared" si="37"/>
        <v>0.002983</v>
      </c>
      <c r="I30" s="96">
        <f t="shared" si="38"/>
        <v>0.00026</v>
      </c>
      <c r="J30" s="96">
        <f t="shared" si="39"/>
        <v>0.000982</v>
      </c>
      <c r="K30" s="96">
        <f t="shared" si="40"/>
        <v>0.000731</v>
      </c>
      <c r="L30" s="99">
        <f t="shared" si="41"/>
        <v>940000000</v>
      </c>
      <c r="M30" s="65"/>
      <c r="O30" s="100">
        <f t="shared" ref="O30:W30" si="46">C30*$L30</f>
        <v>250695180</v>
      </c>
      <c r="P30" s="100">
        <f t="shared" si="46"/>
        <v>635552800</v>
      </c>
      <c r="Q30" s="100">
        <f t="shared" si="46"/>
        <v>26963900</v>
      </c>
      <c r="R30" s="100">
        <f t="shared" si="46"/>
        <v>21282540</v>
      </c>
      <c r="S30" s="100">
        <f t="shared" si="46"/>
        <v>848820</v>
      </c>
      <c r="T30" s="100">
        <f t="shared" si="46"/>
        <v>2804020</v>
      </c>
      <c r="U30" s="100">
        <f t="shared" si="46"/>
        <v>244400</v>
      </c>
      <c r="V30" s="100">
        <f t="shared" si="46"/>
        <v>923080</v>
      </c>
      <c r="W30" s="100">
        <f t="shared" si="46"/>
        <v>687140</v>
      </c>
      <c r="X30" s="65"/>
      <c r="Y30" s="78">
        <f t="shared" ref="Y30:AG30" si="47">O30/O$45</f>
        <v>0.001663155463</v>
      </c>
      <c r="Z30" s="78">
        <f t="shared" si="47"/>
        <v>0.009505698949</v>
      </c>
      <c r="AA30" s="78">
        <f t="shared" si="47"/>
        <v>0.01934209148</v>
      </c>
      <c r="AB30" s="78">
        <f t="shared" si="47"/>
        <v>0.01544541322</v>
      </c>
      <c r="AC30" s="78">
        <f t="shared" si="47"/>
        <v>0.002119921932</v>
      </c>
      <c r="AD30" s="78">
        <f t="shared" si="47"/>
        <v>0.004210604293</v>
      </c>
      <c r="AE30" s="78">
        <f t="shared" si="47"/>
        <v>0.01886329142</v>
      </c>
      <c r="AF30" s="78">
        <f t="shared" si="47"/>
        <v>0.01489150495</v>
      </c>
      <c r="AG30" s="78">
        <f t="shared" si="47"/>
        <v>0.003082975287</v>
      </c>
    </row>
    <row r="31">
      <c r="A31" s="76">
        <v>2.0</v>
      </c>
      <c r="B31" s="68" t="s">
        <v>96</v>
      </c>
      <c r="C31" s="96">
        <f t="shared" si="32"/>
        <v>0.095032</v>
      </c>
      <c r="D31" s="96">
        <f t="shared" si="33"/>
        <v>0.845381</v>
      </c>
      <c r="E31" s="96">
        <f t="shared" si="34"/>
        <v>0.033817</v>
      </c>
      <c r="F31" s="96">
        <f t="shared" si="35"/>
        <v>0.018638</v>
      </c>
      <c r="G31" s="96">
        <f t="shared" si="36"/>
        <v>0.000293</v>
      </c>
      <c r="H31" s="96">
        <f t="shared" si="37"/>
        <v>0.004924</v>
      </c>
      <c r="I31" s="96">
        <f t="shared" si="38"/>
        <v>0.000359</v>
      </c>
      <c r="J31" s="96">
        <f t="shared" si="39"/>
        <v>0.001315</v>
      </c>
      <c r="K31" s="96">
        <f t="shared" si="40"/>
        <v>0.00024</v>
      </c>
      <c r="L31" s="99">
        <f t="shared" si="41"/>
        <v>6150000000</v>
      </c>
      <c r="M31" s="65"/>
      <c r="O31" s="100">
        <f t="shared" ref="O31:W31" si="48">C31*$L31</f>
        <v>584446800</v>
      </c>
      <c r="P31" s="100">
        <f t="shared" si="48"/>
        <v>5199093150</v>
      </c>
      <c r="Q31" s="100">
        <f t="shared" si="48"/>
        <v>207974550</v>
      </c>
      <c r="R31" s="100">
        <f t="shared" si="48"/>
        <v>114623700</v>
      </c>
      <c r="S31" s="100">
        <f t="shared" si="48"/>
        <v>1801950</v>
      </c>
      <c r="T31" s="100">
        <f t="shared" si="48"/>
        <v>30282600</v>
      </c>
      <c r="U31" s="100">
        <f t="shared" si="48"/>
        <v>2207850</v>
      </c>
      <c r="V31" s="100">
        <f t="shared" si="48"/>
        <v>8087250</v>
      </c>
      <c r="W31" s="100">
        <f t="shared" si="48"/>
        <v>1476000</v>
      </c>
      <c r="X31" s="65"/>
      <c r="Y31" s="78">
        <f t="shared" ref="Y31:AG31" si="49">O31/O$45</f>
        <v>0.003877321807</v>
      </c>
      <c r="Z31" s="78">
        <f t="shared" si="49"/>
        <v>0.07776067432</v>
      </c>
      <c r="AA31" s="78">
        <f t="shared" si="49"/>
        <v>0.1491869786</v>
      </c>
      <c r="AB31" s="78">
        <f t="shared" si="49"/>
        <v>0.08318604881</v>
      </c>
      <c r="AC31" s="78">
        <f t="shared" si="49"/>
        <v>0.00450035735</v>
      </c>
      <c r="AD31" s="78">
        <f t="shared" si="49"/>
        <v>0.04547330103</v>
      </c>
      <c r="AE31" s="78">
        <f t="shared" si="49"/>
        <v>0.1704063747</v>
      </c>
      <c r="AF31" s="78">
        <f t="shared" si="49"/>
        <v>0.1304668321</v>
      </c>
      <c r="AG31" s="78">
        <f t="shared" si="49"/>
        <v>0.006622335366</v>
      </c>
    </row>
    <row r="32">
      <c r="A32" s="76">
        <v>2.0</v>
      </c>
      <c r="B32" s="68" t="s">
        <v>98</v>
      </c>
      <c r="C32" s="96">
        <f t="shared" si="32"/>
        <v>0.017564</v>
      </c>
      <c r="D32" s="96">
        <f t="shared" si="33"/>
        <v>0.944896</v>
      </c>
      <c r="E32" s="96">
        <f t="shared" si="34"/>
        <v>0.019821</v>
      </c>
      <c r="F32" s="96">
        <f t="shared" si="35"/>
        <v>0.005671</v>
      </c>
      <c r="G32" s="96">
        <f t="shared" si="36"/>
        <v>0.0000547</v>
      </c>
      <c r="H32" s="96">
        <f t="shared" si="37"/>
        <v>0.010657</v>
      </c>
      <c r="I32" s="96">
        <f t="shared" si="38"/>
        <v>0.000261</v>
      </c>
      <c r="J32" s="96">
        <f t="shared" si="39"/>
        <v>0.001028</v>
      </c>
      <c r="K32" s="96">
        <f t="shared" si="40"/>
        <v>0.0000466</v>
      </c>
      <c r="L32" s="99">
        <f t="shared" si="41"/>
        <v>17900000000</v>
      </c>
      <c r="M32" s="65"/>
      <c r="O32" s="100">
        <f t="shared" ref="O32:W32" si="50">C32*$L32</f>
        <v>314395600</v>
      </c>
      <c r="P32" s="100">
        <f t="shared" si="50"/>
        <v>16913638400</v>
      </c>
      <c r="Q32" s="100">
        <f t="shared" si="50"/>
        <v>354795900</v>
      </c>
      <c r="R32" s="100">
        <f t="shared" si="50"/>
        <v>101510900</v>
      </c>
      <c r="S32" s="100">
        <f t="shared" si="50"/>
        <v>979130</v>
      </c>
      <c r="T32" s="100">
        <f t="shared" si="50"/>
        <v>190760300</v>
      </c>
      <c r="U32" s="100">
        <f t="shared" si="50"/>
        <v>4671900</v>
      </c>
      <c r="V32" s="100">
        <f t="shared" si="50"/>
        <v>18401200</v>
      </c>
      <c r="W32" s="100">
        <f t="shared" si="50"/>
        <v>834140</v>
      </c>
      <c r="X32" s="65"/>
      <c r="Y32" s="78">
        <f t="shared" ref="Y32:AG32" si="51">O32/O$45</f>
        <v>0.002085755138</v>
      </c>
      <c r="Z32" s="78">
        <f t="shared" si="51"/>
        <v>0.2529702564</v>
      </c>
      <c r="AA32" s="78">
        <f t="shared" si="51"/>
        <v>0.2545067574</v>
      </c>
      <c r="AB32" s="78">
        <f t="shared" si="51"/>
        <v>0.07366967462</v>
      </c>
      <c r="AC32" s="78">
        <f t="shared" si="51"/>
        <v>0.002445370233</v>
      </c>
      <c r="AD32" s="78">
        <f t="shared" si="51"/>
        <v>0.2864516438</v>
      </c>
      <c r="AE32" s="78">
        <f t="shared" si="51"/>
        <v>0.3605867888</v>
      </c>
      <c r="AF32" s="78">
        <f t="shared" si="51"/>
        <v>0.2968557014</v>
      </c>
      <c r="AG32" s="78">
        <f t="shared" si="51"/>
        <v>0.003742516817</v>
      </c>
    </row>
    <row r="33">
      <c r="A33" s="76">
        <v>3.0</v>
      </c>
      <c r="B33" s="68" t="s">
        <v>94</v>
      </c>
      <c r="C33" s="96">
        <f t="shared" si="32"/>
        <v>0.294302</v>
      </c>
      <c r="D33" s="96">
        <f t="shared" si="33"/>
        <v>0.643156</v>
      </c>
      <c r="E33" s="96">
        <f t="shared" si="34"/>
        <v>0.015846</v>
      </c>
      <c r="F33" s="96">
        <f t="shared" si="35"/>
        <v>0.027361</v>
      </c>
      <c r="G33" s="96">
        <f t="shared" si="36"/>
        <v>0.010302</v>
      </c>
      <c r="H33" s="96">
        <f t="shared" si="37"/>
        <v>0.004002</v>
      </c>
      <c r="I33" s="96">
        <f t="shared" si="38"/>
        <v>0.000133</v>
      </c>
      <c r="J33" s="96">
        <f t="shared" si="39"/>
        <v>0.000635</v>
      </c>
      <c r="K33" s="96">
        <f t="shared" si="40"/>
        <v>0.004263</v>
      </c>
      <c r="L33" s="99">
        <f t="shared" si="41"/>
        <v>1530000000</v>
      </c>
      <c r="M33" s="65"/>
      <c r="O33" s="100">
        <f t="shared" ref="O33:W33" si="52">C33*$L33</f>
        <v>450282060</v>
      </c>
      <c r="P33" s="100">
        <f t="shared" si="52"/>
        <v>984028680</v>
      </c>
      <c r="Q33" s="100">
        <f t="shared" si="52"/>
        <v>24244380</v>
      </c>
      <c r="R33" s="100">
        <f t="shared" si="52"/>
        <v>41862330</v>
      </c>
      <c r="S33" s="100">
        <f t="shared" si="52"/>
        <v>15762060</v>
      </c>
      <c r="T33" s="100">
        <f t="shared" si="52"/>
        <v>6123060</v>
      </c>
      <c r="U33" s="100">
        <f t="shared" si="52"/>
        <v>203490</v>
      </c>
      <c r="V33" s="100">
        <f t="shared" si="52"/>
        <v>971550</v>
      </c>
      <c r="W33" s="100">
        <f t="shared" si="52"/>
        <v>6522390</v>
      </c>
      <c r="X33" s="65"/>
      <c r="Y33" s="78">
        <f t="shared" ref="Y33:AG33" si="53">O33/O$45</f>
        <v>0.002987249567</v>
      </c>
      <c r="Z33" s="78">
        <f t="shared" si="53"/>
        <v>0.01471770778</v>
      </c>
      <c r="AA33" s="78">
        <f t="shared" si="53"/>
        <v>0.01739129043</v>
      </c>
      <c r="AB33" s="78">
        <f t="shared" si="53"/>
        <v>0.03038081851</v>
      </c>
      <c r="AC33" s="78">
        <f t="shared" si="53"/>
        <v>0.0393656331</v>
      </c>
      <c r="AD33" s="78">
        <f t="shared" si="53"/>
        <v>0.009194578756</v>
      </c>
      <c r="AE33" s="78">
        <f t="shared" si="53"/>
        <v>0.01570577402</v>
      </c>
      <c r="AF33" s="78">
        <f t="shared" si="53"/>
        <v>0.01567344285</v>
      </c>
      <c r="AG33" s="78">
        <f t="shared" si="53"/>
        <v>0.0292638577</v>
      </c>
    </row>
    <row r="34">
      <c r="A34" s="76">
        <v>3.0</v>
      </c>
      <c r="B34" s="68" t="s">
        <v>96</v>
      </c>
      <c r="C34" s="96">
        <f t="shared" si="32"/>
        <v>0.130839</v>
      </c>
      <c r="D34" s="96">
        <f t="shared" si="33"/>
        <v>0.781325</v>
      </c>
      <c r="E34" s="96">
        <f t="shared" si="34"/>
        <v>0.030628</v>
      </c>
      <c r="F34" s="96">
        <f t="shared" si="35"/>
        <v>0.043152</v>
      </c>
      <c r="G34" s="96">
        <f t="shared" si="36"/>
        <v>0.005238</v>
      </c>
      <c r="H34" s="96">
        <f t="shared" si="37"/>
        <v>0.005832</v>
      </c>
      <c r="I34" s="96">
        <f t="shared" si="38"/>
        <v>0.000204</v>
      </c>
      <c r="J34" s="96">
        <f t="shared" si="39"/>
        <v>0.001209</v>
      </c>
      <c r="K34" s="96">
        <f t="shared" si="40"/>
        <v>0.001573</v>
      </c>
      <c r="L34" s="99">
        <f t="shared" si="41"/>
        <v>7300000000</v>
      </c>
      <c r="M34" s="65"/>
      <c r="O34" s="100">
        <f t="shared" ref="O34:W34" si="54">C34*$L34</f>
        <v>955124700</v>
      </c>
      <c r="P34" s="100">
        <f t="shared" si="54"/>
        <v>5703672500</v>
      </c>
      <c r="Q34" s="100">
        <f t="shared" si="54"/>
        <v>223584400</v>
      </c>
      <c r="R34" s="100">
        <f t="shared" si="54"/>
        <v>315009600</v>
      </c>
      <c r="S34" s="100">
        <f t="shared" si="54"/>
        <v>38237400</v>
      </c>
      <c r="T34" s="100">
        <f t="shared" si="54"/>
        <v>42573600</v>
      </c>
      <c r="U34" s="100">
        <f t="shared" si="54"/>
        <v>1489200</v>
      </c>
      <c r="V34" s="100">
        <f t="shared" si="54"/>
        <v>8825700</v>
      </c>
      <c r="W34" s="100">
        <f t="shared" si="54"/>
        <v>11482900</v>
      </c>
      <c r="X34" s="65"/>
      <c r="Y34" s="78">
        <f t="shared" ref="Y34:AG34" si="55">O34/O$45</f>
        <v>0.00633646352</v>
      </c>
      <c r="Z34" s="78">
        <f t="shared" si="55"/>
        <v>0.08530745784</v>
      </c>
      <c r="AA34" s="78">
        <f t="shared" si="55"/>
        <v>0.1603844369</v>
      </c>
      <c r="AB34" s="78">
        <f t="shared" si="55"/>
        <v>0.2286124419</v>
      </c>
      <c r="AC34" s="78">
        <f t="shared" si="55"/>
        <v>0.09549763541</v>
      </c>
      <c r="AD34" s="78">
        <f t="shared" si="55"/>
        <v>0.06392985176</v>
      </c>
      <c r="AE34" s="78">
        <f t="shared" si="55"/>
        <v>0.1149394991</v>
      </c>
      <c r="AF34" s="78">
        <f t="shared" si="55"/>
        <v>0.1423798102</v>
      </c>
      <c r="AG34" s="78">
        <f t="shared" si="55"/>
        <v>0.05152006421</v>
      </c>
    </row>
    <row r="35">
      <c r="A35" s="76">
        <v>3.0</v>
      </c>
      <c r="B35" s="68" t="s">
        <v>98</v>
      </c>
      <c r="C35" s="96">
        <f t="shared" si="32"/>
        <v>0.04379</v>
      </c>
      <c r="D35" s="96">
        <f t="shared" si="33"/>
        <v>0.870181</v>
      </c>
      <c r="E35" s="96">
        <f t="shared" si="34"/>
        <v>0.029851</v>
      </c>
      <c r="F35" s="96">
        <f t="shared" si="35"/>
        <v>0.044805</v>
      </c>
      <c r="G35" s="96">
        <f t="shared" si="36"/>
        <v>0.001555</v>
      </c>
      <c r="H35" s="96">
        <f t="shared" si="37"/>
        <v>0.007981</v>
      </c>
      <c r="I35" s="96">
        <f t="shared" si="38"/>
        <v>0.000179</v>
      </c>
      <c r="J35" s="96">
        <f t="shared" si="39"/>
        <v>0.001218</v>
      </c>
      <c r="K35" s="96">
        <f t="shared" si="40"/>
        <v>0.000441</v>
      </c>
      <c r="L35" s="99">
        <f t="shared" si="41"/>
        <v>9490000000</v>
      </c>
      <c r="M35" s="65"/>
      <c r="O35" s="100">
        <f t="shared" ref="O35:W35" si="56">C35*$L35</f>
        <v>415567100</v>
      </c>
      <c r="P35" s="100">
        <f t="shared" si="56"/>
        <v>8258017690</v>
      </c>
      <c r="Q35" s="100">
        <f t="shared" si="56"/>
        <v>283285990</v>
      </c>
      <c r="R35" s="100">
        <f t="shared" si="56"/>
        <v>425199450</v>
      </c>
      <c r="S35" s="100">
        <f t="shared" si="56"/>
        <v>14756950</v>
      </c>
      <c r="T35" s="100">
        <f t="shared" si="56"/>
        <v>75739690</v>
      </c>
      <c r="U35" s="100">
        <f t="shared" si="56"/>
        <v>1698710</v>
      </c>
      <c r="V35" s="100">
        <f t="shared" si="56"/>
        <v>11558820</v>
      </c>
      <c r="W35" s="100">
        <f t="shared" si="56"/>
        <v>4185090</v>
      </c>
      <c r="X35" s="65"/>
      <c r="Y35" s="78">
        <f t="shared" ref="Y35:AG35" si="57">O35/O$45</f>
        <v>0.00275694448</v>
      </c>
      <c r="Z35" s="78">
        <f t="shared" si="57"/>
        <v>0.1235117367</v>
      </c>
      <c r="AA35" s="78">
        <f t="shared" si="57"/>
        <v>0.2032103492</v>
      </c>
      <c r="AB35" s="78">
        <f t="shared" si="57"/>
        <v>0.3085807054</v>
      </c>
      <c r="AC35" s="78">
        <f t="shared" si="57"/>
        <v>0.03685537801</v>
      </c>
      <c r="AD35" s="78">
        <f t="shared" si="57"/>
        <v>0.1137330917</v>
      </c>
      <c r="AE35" s="78">
        <f t="shared" si="57"/>
        <v>0.131109909</v>
      </c>
      <c r="AF35" s="78">
        <f t="shared" si="57"/>
        <v>0.1864716224</v>
      </c>
      <c r="AG35" s="78">
        <f t="shared" si="57"/>
        <v>0.01877714737</v>
      </c>
    </row>
    <row r="36">
      <c r="A36" s="76">
        <v>4.0</v>
      </c>
      <c r="B36" s="68" t="s">
        <v>94</v>
      </c>
      <c r="C36" s="96">
        <f t="shared" si="32"/>
        <v>0.383993</v>
      </c>
      <c r="D36" s="96">
        <f t="shared" si="33"/>
        <v>0.578115</v>
      </c>
      <c r="E36" s="96">
        <f t="shared" si="34"/>
        <v>0.00764</v>
      </c>
      <c r="F36" s="96">
        <f t="shared" si="35"/>
        <v>0.00775</v>
      </c>
      <c r="G36" s="96">
        <f t="shared" si="36"/>
        <v>0.009275</v>
      </c>
      <c r="H36" s="96">
        <f t="shared" si="37"/>
        <v>0.004171</v>
      </c>
      <c r="I36" s="96">
        <f t="shared" si="38"/>
        <v>0.000057</v>
      </c>
      <c r="J36" s="96">
        <f t="shared" si="39"/>
        <v>0.000273</v>
      </c>
      <c r="K36" s="96">
        <f t="shared" si="40"/>
        <v>0.008728</v>
      </c>
      <c r="L36" s="99">
        <f t="shared" si="41"/>
        <v>1400000000</v>
      </c>
      <c r="M36" s="65"/>
      <c r="O36" s="100">
        <f t="shared" ref="O36:W36" si="58">C36*$L36</f>
        <v>537590200</v>
      </c>
      <c r="P36" s="100">
        <f t="shared" si="58"/>
        <v>809361000</v>
      </c>
      <c r="Q36" s="100">
        <f t="shared" si="58"/>
        <v>10696000</v>
      </c>
      <c r="R36" s="100">
        <f t="shared" si="58"/>
        <v>10850000</v>
      </c>
      <c r="S36" s="100">
        <f t="shared" si="58"/>
        <v>12985000</v>
      </c>
      <c r="T36" s="100">
        <f t="shared" si="58"/>
        <v>5839400</v>
      </c>
      <c r="U36" s="100">
        <f t="shared" si="58"/>
        <v>79800</v>
      </c>
      <c r="V36" s="100">
        <f t="shared" si="58"/>
        <v>382200</v>
      </c>
      <c r="W36" s="100">
        <f t="shared" si="58"/>
        <v>12219200</v>
      </c>
      <c r="X36" s="65"/>
      <c r="Y36" s="78">
        <f t="shared" ref="Y36:AG36" si="59">O36/O$45</f>
        <v>0.003566466966</v>
      </c>
      <c r="Z36" s="78">
        <f t="shared" si="59"/>
        <v>0.01210527592</v>
      </c>
      <c r="AA36" s="78">
        <f t="shared" si="59"/>
        <v>0.007672592262</v>
      </c>
      <c r="AB36" s="78">
        <f t="shared" si="59"/>
        <v>0.007874188581</v>
      </c>
      <c r="AC36" s="78">
        <f t="shared" si="59"/>
        <v>0.03242994544</v>
      </c>
      <c r="AD36" s="78">
        <f t="shared" si="59"/>
        <v>0.008768626012</v>
      </c>
      <c r="AE36" s="78">
        <f t="shared" si="59"/>
        <v>0.006159127068</v>
      </c>
      <c r="AF36" s="78">
        <f t="shared" si="59"/>
        <v>0.00616580707</v>
      </c>
      <c r="AG36" s="78">
        <f t="shared" si="59"/>
        <v>0.05482360454</v>
      </c>
    </row>
    <row r="37">
      <c r="A37" s="76">
        <v>4.0</v>
      </c>
      <c r="B37" s="68" t="s">
        <v>96</v>
      </c>
      <c r="C37" s="96">
        <f t="shared" si="32"/>
        <v>0.265624</v>
      </c>
      <c r="D37" s="96">
        <f t="shared" si="33"/>
        <v>0.684216</v>
      </c>
      <c r="E37" s="96">
        <f t="shared" si="34"/>
        <v>0.010301</v>
      </c>
      <c r="F37" s="96">
        <f t="shared" si="35"/>
        <v>0.014215</v>
      </c>
      <c r="G37" s="96">
        <f t="shared" si="36"/>
        <v>0.01413</v>
      </c>
      <c r="H37" s="96">
        <f t="shared" si="37"/>
        <v>0.005555</v>
      </c>
      <c r="I37" s="96">
        <f t="shared" si="38"/>
        <v>0.0000939</v>
      </c>
      <c r="J37" s="96">
        <f t="shared" si="39"/>
        <v>0.000479</v>
      </c>
      <c r="K37" s="96">
        <f t="shared" si="40"/>
        <v>0.005387</v>
      </c>
      <c r="L37" s="99">
        <f t="shared" si="41"/>
        <v>3370000000</v>
      </c>
      <c r="M37" s="65"/>
      <c r="O37" s="100">
        <f t="shared" ref="O37:W37" si="60">C37*$L37</f>
        <v>895152880</v>
      </c>
      <c r="P37" s="100">
        <f t="shared" si="60"/>
        <v>2305807920</v>
      </c>
      <c r="Q37" s="100">
        <f t="shared" si="60"/>
        <v>34714370</v>
      </c>
      <c r="R37" s="100">
        <f t="shared" si="60"/>
        <v>47904550</v>
      </c>
      <c r="S37" s="100">
        <f t="shared" si="60"/>
        <v>47618100</v>
      </c>
      <c r="T37" s="100">
        <f t="shared" si="60"/>
        <v>18720350</v>
      </c>
      <c r="U37" s="100">
        <f t="shared" si="60"/>
        <v>316443</v>
      </c>
      <c r="V37" s="100">
        <f t="shared" si="60"/>
        <v>1614230</v>
      </c>
      <c r="W37" s="100">
        <f t="shared" si="60"/>
        <v>18154190</v>
      </c>
      <c r="X37" s="65"/>
      <c r="Y37" s="78">
        <f t="shared" ref="Y37:AG37" si="61">O37/O$45</f>
        <v>0.005938600027</v>
      </c>
      <c r="Z37" s="78">
        <f t="shared" si="61"/>
        <v>0.03448701024</v>
      </c>
      <c r="AA37" s="78">
        <f t="shared" si="61"/>
        <v>0.02490175829</v>
      </c>
      <c r="AB37" s="78">
        <f t="shared" si="61"/>
        <v>0.0347658489</v>
      </c>
      <c r="AC37" s="78">
        <f t="shared" si="61"/>
        <v>0.1189258672</v>
      </c>
      <c r="AD37" s="78">
        <f t="shared" si="61"/>
        <v>0.02811106414</v>
      </c>
      <c r="AE37" s="78">
        <f t="shared" si="61"/>
        <v>0.02442371738</v>
      </c>
      <c r="AF37" s="78">
        <f t="shared" si="61"/>
        <v>0.02604142006</v>
      </c>
      <c r="AG37" s="78">
        <f t="shared" si="61"/>
        <v>0.08145198813</v>
      </c>
    </row>
    <row r="38">
      <c r="A38" s="76">
        <v>4.0</v>
      </c>
      <c r="B38" s="68" t="s">
        <v>98</v>
      </c>
      <c r="C38" s="96">
        <f t="shared" si="32"/>
        <v>0.228169</v>
      </c>
      <c r="D38" s="96">
        <f t="shared" si="33"/>
        <v>0.720962</v>
      </c>
      <c r="E38" s="96">
        <f t="shared" si="34"/>
        <v>0.011123</v>
      </c>
      <c r="F38" s="96">
        <f t="shared" si="35"/>
        <v>0.024623</v>
      </c>
      <c r="G38" s="96">
        <f t="shared" si="36"/>
        <v>0.006387</v>
      </c>
      <c r="H38" s="96">
        <f t="shared" si="37"/>
        <v>0.006537</v>
      </c>
      <c r="I38" s="96">
        <f t="shared" si="38"/>
        <v>0.000112</v>
      </c>
      <c r="J38" s="96">
        <f t="shared" si="39"/>
        <v>0.000599</v>
      </c>
      <c r="K38" s="96">
        <f t="shared" si="40"/>
        <v>0.001488</v>
      </c>
      <c r="L38" s="99">
        <f t="shared" si="41"/>
        <v>3900000000</v>
      </c>
      <c r="M38" s="65"/>
      <c r="O38" s="100">
        <f t="shared" ref="O38:W38" si="62">C38*$L38</f>
        <v>889859100</v>
      </c>
      <c r="P38" s="100">
        <f t="shared" si="62"/>
        <v>2811751800</v>
      </c>
      <c r="Q38" s="100">
        <f t="shared" si="62"/>
        <v>43379700</v>
      </c>
      <c r="R38" s="100">
        <f t="shared" si="62"/>
        <v>96029700</v>
      </c>
      <c r="S38" s="100">
        <f t="shared" si="62"/>
        <v>24909300</v>
      </c>
      <c r="T38" s="100">
        <f t="shared" si="62"/>
        <v>25494300</v>
      </c>
      <c r="U38" s="100">
        <f t="shared" si="62"/>
        <v>436800</v>
      </c>
      <c r="V38" s="100">
        <f t="shared" si="62"/>
        <v>2336100</v>
      </c>
      <c r="W38" s="100">
        <f t="shared" si="62"/>
        <v>5803200</v>
      </c>
      <c r="X38" s="65"/>
      <c r="Y38" s="78">
        <f t="shared" ref="Y38:AG38" si="63">O38/O$45</f>
        <v>0.005903480168</v>
      </c>
      <c r="Z38" s="78">
        <f t="shared" si="63"/>
        <v>0.04205420247</v>
      </c>
      <c r="AA38" s="78">
        <f t="shared" si="63"/>
        <v>0.03111768423</v>
      </c>
      <c r="AB38" s="78">
        <f t="shared" si="63"/>
        <v>0.06969179421</v>
      </c>
      <c r="AC38" s="78">
        <f t="shared" si="63"/>
        <v>0.06221080015</v>
      </c>
      <c r="AD38" s="78">
        <f t="shared" si="63"/>
        <v>0.03828303972</v>
      </c>
      <c r="AE38" s="78">
        <f t="shared" si="63"/>
        <v>0.03371311658</v>
      </c>
      <c r="AF38" s="78">
        <f t="shared" si="63"/>
        <v>0.03768692281</v>
      </c>
      <c r="AG38" s="78">
        <f t="shared" si="63"/>
        <v>0.02603708441</v>
      </c>
    </row>
    <row r="39">
      <c r="A39" s="76">
        <v>5.0</v>
      </c>
      <c r="B39" s="68" t="s">
        <v>94</v>
      </c>
      <c r="C39" s="96">
        <f t="shared" si="32"/>
        <v>0.920104</v>
      </c>
      <c r="D39" s="96">
        <f t="shared" si="33"/>
        <v>0.075712</v>
      </c>
      <c r="E39" s="96">
        <f t="shared" si="34"/>
        <v>0.00052</v>
      </c>
      <c r="F39" s="96">
        <f t="shared" si="35"/>
        <v>0.000558</v>
      </c>
      <c r="G39" s="96">
        <f t="shared" si="36"/>
        <v>0.000677</v>
      </c>
      <c r="H39" s="96">
        <f t="shared" si="37"/>
        <v>0.001217</v>
      </c>
      <c r="I39" s="96">
        <f t="shared" si="38"/>
        <v>0.00000567</v>
      </c>
      <c r="J39" s="96">
        <f t="shared" si="39"/>
        <v>0.0000235</v>
      </c>
      <c r="K39" s="96">
        <f t="shared" si="40"/>
        <v>0.001181</v>
      </c>
      <c r="L39" s="99">
        <f t="shared" si="41"/>
        <v>23600000000</v>
      </c>
      <c r="M39" s="65"/>
      <c r="O39" s="100">
        <f t="shared" ref="O39:W39" si="64">C39*$L39</f>
        <v>21714454400</v>
      </c>
      <c r="P39" s="100">
        <f t="shared" si="64"/>
        <v>1786803200</v>
      </c>
      <c r="Q39" s="100">
        <f t="shared" si="64"/>
        <v>12272000</v>
      </c>
      <c r="R39" s="100">
        <f t="shared" si="64"/>
        <v>13168800</v>
      </c>
      <c r="S39" s="100">
        <f t="shared" si="64"/>
        <v>15977200</v>
      </c>
      <c r="T39" s="100">
        <f t="shared" si="64"/>
        <v>28721200</v>
      </c>
      <c r="U39" s="100">
        <f t="shared" si="64"/>
        <v>133812</v>
      </c>
      <c r="V39" s="100">
        <f t="shared" si="64"/>
        <v>554600</v>
      </c>
      <c r="W39" s="100">
        <f t="shared" si="64"/>
        <v>27871600</v>
      </c>
      <c r="X39" s="65"/>
      <c r="Y39" s="78">
        <f t="shared" ref="Y39:AG39" si="65">O39/O$45</f>
        <v>0.1440574704</v>
      </c>
      <c r="Z39" s="78">
        <f t="shared" si="65"/>
        <v>0.02672447246</v>
      </c>
      <c r="AA39" s="78">
        <f t="shared" si="65"/>
        <v>0.008803108848</v>
      </c>
      <c r="AB39" s="78">
        <f t="shared" si="65"/>
        <v>0.009557015169</v>
      </c>
      <c r="AC39" s="78">
        <f t="shared" si="65"/>
        <v>0.03990294373</v>
      </c>
      <c r="AD39" s="78">
        <f t="shared" si="65"/>
        <v>0.04312865387</v>
      </c>
      <c r="AE39" s="78">
        <f t="shared" si="65"/>
        <v>0.0103278836</v>
      </c>
      <c r="AF39" s="78">
        <f t="shared" si="65"/>
        <v>0.00894703454</v>
      </c>
      <c r="AG39" s="78">
        <f t="shared" si="65"/>
        <v>0.1250508688</v>
      </c>
    </row>
    <row r="40">
      <c r="A40" s="76">
        <v>5.0</v>
      </c>
      <c r="B40" s="68" t="s">
        <v>96</v>
      </c>
      <c r="C40" s="96">
        <f t="shared" si="32"/>
        <v>0.904746</v>
      </c>
      <c r="D40" s="96">
        <f t="shared" si="33"/>
        <v>0.090482</v>
      </c>
      <c r="E40" s="96">
        <f t="shared" si="34"/>
        <v>0.000786</v>
      </c>
      <c r="F40" s="96">
        <f t="shared" si="35"/>
        <v>0.00087</v>
      </c>
      <c r="G40" s="96">
        <f t="shared" si="36"/>
        <v>0.001076</v>
      </c>
      <c r="H40" s="96">
        <f t="shared" si="37"/>
        <v>0.001003</v>
      </c>
      <c r="I40" s="96">
        <f t="shared" si="38"/>
        <v>0.00000781</v>
      </c>
      <c r="J40" s="96">
        <f t="shared" si="39"/>
        <v>0.0000366</v>
      </c>
      <c r="K40" s="96">
        <f t="shared" si="40"/>
        <v>0.000993</v>
      </c>
      <c r="L40" s="99">
        <f t="shared" si="41"/>
        <v>54700000000</v>
      </c>
      <c r="M40" s="65"/>
      <c r="O40" s="100">
        <f t="shared" ref="O40:W40" si="66">C40*$L40</f>
        <v>49489606200</v>
      </c>
      <c r="P40" s="100">
        <f t="shared" si="66"/>
        <v>4949365400</v>
      </c>
      <c r="Q40" s="100">
        <f t="shared" si="66"/>
        <v>42994200</v>
      </c>
      <c r="R40" s="100">
        <f t="shared" si="66"/>
        <v>47589000</v>
      </c>
      <c r="S40" s="100">
        <f t="shared" si="66"/>
        <v>58857200</v>
      </c>
      <c r="T40" s="100">
        <f t="shared" si="66"/>
        <v>54864100</v>
      </c>
      <c r="U40" s="100">
        <f t="shared" si="66"/>
        <v>427207</v>
      </c>
      <c r="V40" s="100">
        <f t="shared" si="66"/>
        <v>2002020</v>
      </c>
      <c r="W40" s="100">
        <f t="shared" si="66"/>
        <v>54317100</v>
      </c>
      <c r="X40" s="65"/>
      <c r="Y40" s="78">
        <f t="shared" ref="Y40:AG40" si="67">O40/O$45</f>
        <v>0.3283226623</v>
      </c>
      <c r="Z40" s="78">
        <f t="shared" si="67"/>
        <v>0.0740256002</v>
      </c>
      <c r="AA40" s="78">
        <f t="shared" si="67"/>
        <v>0.03084115242</v>
      </c>
      <c r="AB40" s="78">
        <f t="shared" si="67"/>
        <v>0.03453684427</v>
      </c>
      <c r="AC40" s="78">
        <f t="shared" si="67"/>
        <v>0.1469954397</v>
      </c>
      <c r="AD40" s="78">
        <f t="shared" si="67"/>
        <v>0.08238565167</v>
      </c>
      <c r="AE40" s="78">
        <f t="shared" si="67"/>
        <v>0.03297270924</v>
      </c>
      <c r="AF40" s="78">
        <f t="shared" si="67"/>
        <v>0.0322974073</v>
      </c>
      <c r="AG40" s="78">
        <f t="shared" si="67"/>
        <v>0.2437032875</v>
      </c>
    </row>
    <row r="41">
      <c r="A41" s="76">
        <v>5.0</v>
      </c>
      <c r="B41" s="68" t="s">
        <v>98</v>
      </c>
      <c r="C41" s="96">
        <f t="shared" si="32"/>
        <v>0.864286</v>
      </c>
      <c r="D41" s="96">
        <f t="shared" si="33"/>
        <v>0.129336</v>
      </c>
      <c r="E41" s="96">
        <f t="shared" si="34"/>
        <v>0.001198</v>
      </c>
      <c r="F41" s="96">
        <f t="shared" si="35"/>
        <v>0.001429</v>
      </c>
      <c r="G41" s="96">
        <f t="shared" si="36"/>
        <v>0.001752</v>
      </c>
      <c r="H41" s="96">
        <f t="shared" si="37"/>
        <v>0.00134</v>
      </c>
      <c r="I41" s="96">
        <f t="shared" si="38"/>
        <v>0.0000107</v>
      </c>
      <c r="J41" s="96">
        <f t="shared" si="39"/>
        <v>0.0000607</v>
      </c>
      <c r="K41" s="96">
        <f t="shared" si="40"/>
        <v>0.000588</v>
      </c>
      <c r="L41" s="99">
        <f t="shared" si="41"/>
        <v>70100000000</v>
      </c>
      <c r="M41" s="65"/>
      <c r="O41" s="100">
        <f t="shared" ref="O41:W41" si="68">C41*$L41</f>
        <v>60586448600</v>
      </c>
      <c r="P41" s="100">
        <f t="shared" si="68"/>
        <v>9066453600</v>
      </c>
      <c r="Q41" s="100">
        <f t="shared" si="68"/>
        <v>83979800</v>
      </c>
      <c r="R41" s="100">
        <f t="shared" si="68"/>
        <v>100172900</v>
      </c>
      <c r="S41" s="100">
        <f t="shared" si="68"/>
        <v>122815200</v>
      </c>
      <c r="T41" s="100">
        <f t="shared" si="68"/>
        <v>93934000</v>
      </c>
      <c r="U41" s="100">
        <f t="shared" si="68"/>
        <v>750070</v>
      </c>
      <c r="V41" s="100">
        <f t="shared" si="68"/>
        <v>4255070</v>
      </c>
      <c r="W41" s="100">
        <f t="shared" si="68"/>
        <v>41218800</v>
      </c>
      <c r="X41" s="65"/>
      <c r="Y41" s="78">
        <f t="shared" ref="Y41:AG41" si="69">O41/O$45</f>
        <v>0.4019410464</v>
      </c>
      <c r="Z41" s="78">
        <f t="shared" si="69"/>
        <v>0.1356031764</v>
      </c>
      <c r="AA41" s="78">
        <f t="shared" si="69"/>
        <v>0.06024147005</v>
      </c>
      <c r="AB41" s="78">
        <f t="shared" si="69"/>
        <v>0.07269864565</v>
      </c>
      <c r="AC41" s="78">
        <f t="shared" si="69"/>
        <v>0.3067300913</v>
      </c>
      <c r="AD41" s="78">
        <f t="shared" si="69"/>
        <v>0.1410542377</v>
      </c>
      <c r="AE41" s="78">
        <f t="shared" si="69"/>
        <v>0.05789193534</v>
      </c>
      <c r="AF41" s="78">
        <f t="shared" si="69"/>
        <v>0.06864453346</v>
      </c>
      <c r="AG41" s="78">
        <f t="shared" si="69"/>
        <v>0.1849354451</v>
      </c>
    </row>
    <row r="42">
      <c r="A42" s="76">
        <v>6.0</v>
      </c>
      <c r="B42" s="68" t="s">
        <v>94</v>
      </c>
      <c r="C42" s="96">
        <f t="shared" si="32"/>
        <v>0.633136</v>
      </c>
      <c r="D42" s="96">
        <f t="shared" si="33"/>
        <v>0.355598</v>
      </c>
      <c r="E42" s="96">
        <f t="shared" si="34"/>
        <v>0.002028</v>
      </c>
      <c r="F42" s="96">
        <f t="shared" si="35"/>
        <v>0.002262</v>
      </c>
      <c r="G42" s="96">
        <f t="shared" si="36"/>
        <v>0.001671</v>
      </c>
      <c r="H42" s="96">
        <f t="shared" si="37"/>
        <v>0.003006</v>
      </c>
      <c r="I42" s="96">
        <f t="shared" si="38"/>
        <v>0.0000139</v>
      </c>
      <c r="J42" s="96">
        <f t="shared" si="39"/>
        <v>0.000102</v>
      </c>
      <c r="K42" s="96">
        <f t="shared" si="40"/>
        <v>0.002184</v>
      </c>
      <c r="L42" s="99">
        <f t="shared" si="41"/>
        <v>2410000000</v>
      </c>
      <c r="M42" s="65"/>
      <c r="O42" s="100">
        <f t="shared" ref="O42:W42" si="70">C42*$L42</f>
        <v>1525857760</v>
      </c>
      <c r="P42" s="100">
        <f t="shared" si="70"/>
        <v>856991180</v>
      </c>
      <c r="Q42" s="100">
        <f t="shared" si="70"/>
        <v>4887480</v>
      </c>
      <c r="R42" s="100">
        <f t="shared" si="70"/>
        <v>5451420</v>
      </c>
      <c r="S42" s="100">
        <f t="shared" si="70"/>
        <v>4027110</v>
      </c>
      <c r="T42" s="100">
        <f t="shared" si="70"/>
        <v>7244460</v>
      </c>
      <c r="U42" s="100">
        <f t="shared" si="70"/>
        <v>33499</v>
      </c>
      <c r="V42" s="100">
        <f t="shared" si="70"/>
        <v>245820</v>
      </c>
      <c r="W42" s="100">
        <f t="shared" si="70"/>
        <v>5263440</v>
      </c>
      <c r="X42" s="65"/>
      <c r="Y42" s="78">
        <f t="shared" ref="Y42:AG42" si="71">O42/O$45</f>
        <v>0.01012280599</v>
      </c>
      <c r="Z42" s="78">
        <f t="shared" si="71"/>
        <v>0.01281766072</v>
      </c>
      <c r="AA42" s="78">
        <f t="shared" si="71"/>
        <v>0.003505950003</v>
      </c>
      <c r="AB42" s="78">
        <f t="shared" si="71"/>
        <v>0.003956268121</v>
      </c>
      <c r="AC42" s="78">
        <f t="shared" si="71"/>
        <v>0.01005767867</v>
      </c>
      <c r="AD42" s="78">
        <f t="shared" si="71"/>
        <v>0.01087850813</v>
      </c>
      <c r="AE42" s="78">
        <f t="shared" si="71"/>
        <v>0.002585521274</v>
      </c>
      <c r="AF42" s="78">
        <f t="shared" si="71"/>
        <v>0.003965669006</v>
      </c>
      <c r="AG42" s="78">
        <f t="shared" si="71"/>
        <v>0.02361535559</v>
      </c>
    </row>
    <row r="43">
      <c r="A43" s="76">
        <v>6.0</v>
      </c>
      <c r="B43" s="68" t="s">
        <v>96</v>
      </c>
      <c r="C43" s="96">
        <f t="shared" si="32"/>
        <v>0.664745</v>
      </c>
      <c r="D43" s="96">
        <f t="shared" si="33"/>
        <v>0.322834</v>
      </c>
      <c r="E43" s="96">
        <f t="shared" si="34"/>
        <v>0.00194</v>
      </c>
      <c r="F43" s="96">
        <f t="shared" si="35"/>
        <v>0.001659</v>
      </c>
      <c r="G43" s="96">
        <f t="shared" si="36"/>
        <v>0.00182</v>
      </c>
      <c r="H43" s="96">
        <f t="shared" si="37"/>
        <v>0.004704</v>
      </c>
      <c r="I43" s="96">
        <f t="shared" si="38"/>
        <v>0.0000151</v>
      </c>
      <c r="J43" s="96">
        <f t="shared" si="39"/>
        <v>0.0000782</v>
      </c>
      <c r="K43" s="96">
        <f t="shared" si="40"/>
        <v>0.002205</v>
      </c>
      <c r="L43" s="99">
        <f t="shared" si="41"/>
        <v>8670000000</v>
      </c>
      <c r="M43" s="65"/>
      <c r="O43" s="100">
        <f t="shared" ref="O43:W43" si="72">C43*$L43</f>
        <v>5763339150</v>
      </c>
      <c r="P43" s="100">
        <f t="shared" si="72"/>
        <v>2798970780</v>
      </c>
      <c r="Q43" s="100">
        <f t="shared" si="72"/>
        <v>16819800</v>
      </c>
      <c r="R43" s="100">
        <f t="shared" si="72"/>
        <v>14383530</v>
      </c>
      <c r="S43" s="100">
        <f t="shared" si="72"/>
        <v>15779400</v>
      </c>
      <c r="T43" s="100">
        <f t="shared" si="72"/>
        <v>40783680</v>
      </c>
      <c r="U43" s="100">
        <f t="shared" si="72"/>
        <v>130917</v>
      </c>
      <c r="V43" s="100">
        <f t="shared" si="72"/>
        <v>677994</v>
      </c>
      <c r="W43" s="100">
        <f t="shared" si="72"/>
        <v>19117350</v>
      </c>
      <c r="X43" s="65"/>
      <c r="Y43" s="78">
        <f t="shared" ref="Y43:AG43" si="73">O43/O$45</f>
        <v>0.03823499515</v>
      </c>
      <c r="Z43" s="78">
        <f t="shared" si="73"/>
        <v>0.04186304207</v>
      </c>
      <c r="AA43" s="78">
        <f t="shared" si="73"/>
        <v>0.01206539523</v>
      </c>
      <c r="AB43" s="78">
        <f t="shared" si="73"/>
        <v>0.0104385832</v>
      </c>
      <c r="AC43" s="78">
        <f t="shared" si="73"/>
        <v>0.03940893963</v>
      </c>
      <c r="AD43" s="78">
        <f t="shared" si="73"/>
        <v>0.0612420518</v>
      </c>
      <c r="AE43" s="78">
        <f t="shared" si="73"/>
        <v>0.01010444158</v>
      </c>
      <c r="AF43" s="78">
        <f t="shared" si="73"/>
        <v>0.01093767713</v>
      </c>
      <c r="AG43" s="78">
        <f t="shared" si="73"/>
        <v>0.08577337602</v>
      </c>
    </row>
    <row r="44">
      <c r="A44" s="76">
        <v>6.0</v>
      </c>
      <c r="B44" s="68" t="s">
        <v>98</v>
      </c>
      <c r="C44" s="96">
        <f t="shared" si="32"/>
        <v>0.640934</v>
      </c>
      <c r="D44" s="96">
        <f t="shared" si="33"/>
        <v>0.347313</v>
      </c>
      <c r="E44" s="96">
        <f t="shared" si="34"/>
        <v>0.001719</v>
      </c>
      <c r="F44" s="96">
        <f t="shared" si="35"/>
        <v>0.001864</v>
      </c>
      <c r="G44" s="96">
        <f t="shared" si="36"/>
        <v>0.002589</v>
      </c>
      <c r="H44" s="96">
        <f t="shared" si="37"/>
        <v>0.004044</v>
      </c>
      <c r="I44" s="96">
        <f t="shared" si="38"/>
        <v>0.00000819</v>
      </c>
      <c r="J44" s="96">
        <f t="shared" si="39"/>
        <v>0.0000909</v>
      </c>
      <c r="K44" s="96">
        <f t="shared" si="40"/>
        <v>0.001436</v>
      </c>
      <c r="L44" s="99">
        <f t="shared" si="41"/>
        <v>8890000000</v>
      </c>
      <c r="M44" s="65"/>
      <c r="O44" s="100">
        <f t="shared" ref="O44:W44" si="74">C44*$L44</f>
        <v>5697903260</v>
      </c>
      <c r="P44" s="100">
        <f t="shared" si="74"/>
        <v>3087612570</v>
      </c>
      <c r="Q44" s="100">
        <f t="shared" si="74"/>
        <v>15281910</v>
      </c>
      <c r="R44" s="100">
        <f t="shared" si="74"/>
        <v>16570960</v>
      </c>
      <c r="S44" s="100">
        <f t="shared" si="74"/>
        <v>23016210</v>
      </c>
      <c r="T44" s="100">
        <f t="shared" si="74"/>
        <v>35951160</v>
      </c>
      <c r="U44" s="100">
        <f t="shared" si="74"/>
        <v>72809.1</v>
      </c>
      <c r="V44" s="100">
        <f t="shared" si="74"/>
        <v>808101</v>
      </c>
      <c r="W44" s="100">
        <f t="shared" si="74"/>
        <v>12766040</v>
      </c>
      <c r="X44" s="65"/>
      <c r="Y44" s="78">
        <f t="shared" ref="Y44:AG44" si="75">O44/O$45</f>
        <v>0.03780088207</v>
      </c>
      <c r="Z44" s="78">
        <f t="shared" si="75"/>
        <v>0.04618013729</v>
      </c>
      <c r="AA44" s="78">
        <f t="shared" si="75"/>
        <v>0.01096221619</v>
      </c>
      <c r="AB44" s="78">
        <f t="shared" si="75"/>
        <v>0.01202607042</v>
      </c>
      <c r="AC44" s="78">
        <f t="shared" si="75"/>
        <v>0.0574828213</v>
      </c>
      <c r="AD44" s="78">
        <f t="shared" si="75"/>
        <v>0.05398538835</v>
      </c>
      <c r="AE44" s="78">
        <f t="shared" si="75"/>
        <v>0.00561955512</v>
      </c>
      <c r="AF44" s="78">
        <f t="shared" si="75"/>
        <v>0.01303661659</v>
      </c>
      <c r="AG44" s="78">
        <f t="shared" si="75"/>
        <v>0.05727709903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6">sum(O27:O44)</f>
        <v>150734664063</v>
      </c>
      <c r="P45" s="102">
        <f t="shared" si="76"/>
        <v>66860186023</v>
      </c>
      <c r="Q45" s="102">
        <f t="shared" si="76"/>
        <v>1394052966</v>
      </c>
      <c r="R45" s="102">
        <f t="shared" si="76"/>
        <v>1377919755</v>
      </c>
      <c r="S45" s="102">
        <f t="shared" si="76"/>
        <v>400401537</v>
      </c>
      <c r="T45" s="102">
        <f t="shared" si="76"/>
        <v>665942417</v>
      </c>
      <c r="U45" s="102">
        <f t="shared" si="76"/>
        <v>12956381.5</v>
      </c>
      <c r="V45" s="102">
        <f t="shared" si="76"/>
        <v>61987019</v>
      </c>
      <c r="W45" s="102">
        <f t="shared" si="76"/>
        <v>222882098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-24.7917</v>
      </c>
      <c r="D49" s="106">
        <v>0.553427</v>
      </c>
      <c r="E49" s="84">
        <v>-39.8922</v>
      </c>
      <c r="F49" s="106">
        <v>0.428559</v>
      </c>
      <c r="G49" s="108">
        <v>-1122.08</v>
      </c>
      <c r="H49" s="106">
        <v>0.006315</v>
      </c>
      <c r="I49" s="106">
        <v>-1156.42</v>
      </c>
      <c r="J49" s="106">
        <v>0.004542</v>
      </c>
      <c r="K49" s="106">
        <v>-626.082</v>
      </c>
      <c r="L49" s="109">
        <v>0.001654</v>
      </c>
      <c r="M49" s="107">
        <v>321.425</v>
      </c>
      <c r="N49" s="106">
        <v>0.00427</v>
      </c>
      <c r="O49" s="107">
        <v>148.493</v>
      </c>
      <c r="P49" s="109">
        <v>4.72E-5</v>
      </c>
      <c r="Q49" s="107">
        <v>982.237</v>
      </c>
      <c r="R49" s="109">
        <v>2.55E-4</v>
      </c>
      <c r="S49" s="107">
        <v>-1660.0</v>
      </c>
      <c r="T49" s="106">
        <v>9.31E-4</v>
      </c>
      <c r="U49" s="88">
        <v>-44.1068</v>
      </c>
      <c r="V49" s="88">
        <v>14.0733</v>
      </c>
      <c r="W49" s="109">
        <v>2.65E8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-23.9122</v>
      </c>
      <c r="D50" s="106">
        <v>0.480028</v>
      </c>
      <c r="E50" s="84">
        <v>-29.1352</v>
      </c>
      <c r="F50" s="106">
        <v>0.503118</v>
      </c>
      <c r="G50" s="108">
        <v>-1126.18</v>
      </c>
      <c r="H50" s="109">
        <v>0.006116</v>
      </c>
      <c r="I50" s="106">
        <v>-1254.33</v>
      </c>
      <c r="J50" s="106">
        <v>0.004245</v>
      </c>
      <c r="K50" s="106">
        <v>-648.738</v>
      </c>
      <c r="L50" s="109">
        <v>0.001512</v>
      </c>
      <c r="M50" s="107">
        <v>329.602</v>
      </c>
      <c r="N50" s="106">
        <v>0.004037</v>
      </c>
      <c r="O50" s="107">
        <v>182.694</v>
      </c>
      <c r="P50" s="109">
        <v>3.09E-5</v>
      </c>
      <c r="Q50" s="107">
        <v>1156.63</v>
      </c>
      <c r="R50" s="109">
        <v>2.29E-4</v>
      </c>
      <c r="S50" s="107">
        <v>-1660.0</v>
      </c>
      <c r="T50" s="106">
        <v>6.83E-4</v>
      </c>
      <c r="U50" s="88">
        <v>-38.8622</v>
      </c>
      <c r="V50" s="88">
        <v>8.53928</v>
      </c>
      <c r="W50" s="109">
        <v>7.21E8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-25.0689</v>
      </c>
      <c r="D51" s="106">
        <v>0.433374</v>
      </c>
      <c r="E51" s="84">
        <v>-27.6793</v>
      </c>
      <c r="F51" s="109">
        <v>0.548732</v>
      </c>
      <c r="G51" s="108">
        <v>-1369.38</v>
      </c>
      <c r="H51" s="109">
        <v>0.005305</v>
      </c>
      <c r="I51" s="106">
        <v>-1340.24</v>
      </c>
      <c r="J51" s="109">
        <v>0.00518</v>
      </c>
      <c r="K51" s="106">
        <v>-761.119</v>
      </c>
      <c r="L51" s="109">
        <v>0.001271</v>
      </c>
      <c r="M51" s="107">
        <v>293.45</v>
      </c>
      <c r="N51" s="106">
        <v>0.005226</v>
      </c>
      <c r="O51" s="107">
        <v>119.074</v>
      </c>
      <c r="P51" s="109">
        <v>6.25E-5</v>
      </c>
      <c r="Q51" s="107">
        <v>1161.46</v>
      </c>
      <c r="R51" s="106">
        <v>2.8E-4</v>
      </c>
      <c r="S51" s="107">
        <v>-1660.0</v>
      </c>
      <c r="T51" s="106">
        <v>5.68E-4</v>
      </c>
      <c r="U51" s="88">
        <v>-40.3042</v>
      </c>
      <c r="V51" s="88">
        <v>11.5401</v>
      </c>
      <c r="W51" s="109">
        <v>3.95E8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-25.6965</v>
      </c>
      <c r="D52" s="106">
        <v>0.266697</v>
      </c>
      <c r="E52" s="84">
        <v>-161.705</v>
      </c>
      <c r="F52" s="106">
        <v>0.67612</v>
      </c>
      <c r="G52" s="108">
        <v>-2461.33</v>
      </c>
      <c r="H52" s="106">
        <v>0.028685</v>
      </c>
      <c r="I52" s="106">
        <v>-2421.94</v>
      </c>
      <c r="J52" s="109">
        <v>0.022641</v>
      </c>
      <c r="K52" s="106">
        <v>-615.121</v>
      </c>
      <c r="L52" s="109">
        <v>9.03E-4</v>
      </c>
      <c r="M52" s="107">
        <v>783.569</v>
      </c>
      <c r="N52" s="106">
        <v>0.002983</v>
      </c>
      <c r="O52" s="107">
        <v>190.575</v>
      </c>
      <c r="P52" s="106">
        <v>2.6E-4</v>
      </c>
      <c r="Q52" s="107">
        <v>2355.85</v>
      </c>
      <c r="R52" s="106">
        <v>9.82E-4</v>
      </c>
      <c r="S52" s="107">
        <v>-1660.0</v>
      </c>
      <c r="T52" s="109">
        <v>7.31E-4</v>
      </c>
      <c r="U52" s="88">
        <v>-238.689</v>
      </c>
      <c r="V52" s="88">
        <v>7.47711</v>
      </c>
      <c r="W52" s="109">
        <v>9.4E8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-24.8357</v>
      </c>
      <c r="D53" s="106">
        <v>0.095032</v>
      </c>
      <c r="E53" s="84">
        <v>-161.405</v>
      </c>
      <c r="F53" s="106">
        <v>0.845381</v>
      </c>
      <c r="G53" s="108">
        <v>-2101.54</v>
      </c>
      <c r="H53" s="106">
        <v>0.033817</v>
      </c>
      <c r="I53" s="106">
        <v>-2259.59</v>
      </c>
      <c r="J53" s="109">
        <v>0.018638</v>
      </c>
      <c r="K53" s="106">
        <v>-690.57</v>
      </c>
      <c r="L53" s="109">
        <v>2.93E-4</v>
      </c>
      <c r="M53" s="107">
        <v>1187.9</v>
      </c>
      <c r="N53" s="106">
        <v>0.004924</v>
      </c>
      <c r="O53" s="107">
        <v>153.582</v>
      </c>
      <c r="P53" s="106">
        <v>3.59E-4</v>
      </c>
      <c r="Q53" s="107">
        <v>1941.21</v>
      </c>
      <c r="R53" s="106">
        <v>0.001315</v>
      </c>
      <c r="S53" s="107">
        <v>-1660.0</v>
      </c>
      <c r="T53" s="109">
        <v>2.4E-4</v>
      </c>
      <c r="U53" s="88">
        <v>-244.135</v>
      </c>
      <c r="V53" s="88">
        <v>2.92437</v>
      </c>
      <c r="W53" s="109">
        <v>6.15E9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-23.8962</v>
      </c>
      <c r="D54" s="106">
        <v>0.017564</v>
      </c>
      <c r="E54" s="84">
        <v>-74.8813</v>
      </c>
      <c r="F54" s="106">
        <v>0.944896</v>
      </c>
      <c r="G54" s="108">
        <v>-1186.78</v>
      </c>
      <c r="H54" s="106">
        <v>0.019821</v>
      </c>
      <c r="I54" s="106">
        <v>-1884.4</v>
      </c>
      <c r="J54" s="109">
        <v>0.005671</v>
      </c>
      <c r="K54" s="106">
        <v>-724.414</v>
      </c>
      <c r="L54" s="109">
        <v>5.47E-5</v>
      </c>
      <c r="M54" s="107">
        <v>687.317</v>
      </c>
      <c r="N54" s="106">
        <v>0.010657</v>
      </c>
      <c r="O54" s="107">
        <v>81.7869</v>
      </c>
      <c r="P54" s="109">
        <v>2.61E-4</v>
      </c>
      <c r="Q54" s="107">
        <v>995.698</v>
      </c>
      <c r="R54" s="106">
        <v>0.001028</v>
      </c>
      <c r="S54" s="107">
        <v>-1660.0</v>
      </c>
      <c r="T54" s="109">
        <v>4.66E-5</v>
      </c>
      <c r="U54" s="88">
        <v>-97.1324</v>
      </c>
      <c r="V54" s="88">
        <v>1.71383</v>
      </c>
      <c r="W54" s="109">
        <v>1.79E10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-25.3878</v>
      </c>
      <c r="D55" s="106">
        <v>0.294302</v>
      </c>
      <c r="E55" s="84">
        <v>-87.0707</v>
      </c>
      <c r="F55" s="106">
        <v>0.643156</v>
      </c>
      <c r="G55" s="108">
        <v>-1743.45</v>
      </c>
      <c r="H55" s="106">
        <v>0.015846</v>
      </c>
      <c r="I55" s="106">
        <v>-1796.61</v>
      </c>
      <c r="J55" s="106">
        <v>0.027361</v>
      </c>
      <c r="K55" s="106">
        <v>-1534.34</v>
      </c>
      <c r="L55" s="109">
        <v>0.010302</v>
      </c>
      <c r="M55" s="107">
        <v>528.865</v>
      </c>
      <c r="N55" s="106">
        <v>0.004002</v>
      </c>
      <c r="O55" s="107">
        <v>127.092</v>
      </c>
      <c r="P55" s="106">
        <v>1.33E-4</v>
      </c>
      <c r="Q55" s="107">
        <v>1710.39</v>
      </c>
      <c r="R55" s="106">
        <v>6.35E-4</v>
      </c>
      <c r="S55" s="107">
        <v>-1660.0</v>
      </c>
      <c r="T55" s="106">
        <v>0.004263</v>
      </c>
      <c r="U55" s="88">
        <v>-159.921</v>
      </c>
      <c r="V55" s="88">
        <v>5.85955</v>
      </c>
      <c r="W55" s="109">
        <v>1.53E9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-24.4165</v>
      </c>
      <c r="D56" s="106">
        <v>0.130839</v>
      </c>
      <c r="E56" s="84">
        <v>-92.9622</v>
      </c>
      <c r="F56" s="106">
        <v>0.781325</v>
      </c>
      <c r="G56" s="108">
        <v>-1232.45</v>
      </c>
      <c r="H56" s="106">
        <v>0.030628</v>
      </c>
      <c r="I56" s="106">
        <v>-1302.52</v>
      </c>
      <c r="J56" s="106">
        <v>0.043152</v>
      </c>
      <c r="K56" s="106">
        <v>-1485.24</v>
      </c>
      <c r="L56" s="106">
        <v>0.005238</v>
      </c>
      <c r="M56" s="107">
        <v>800.141</v>
      </c>
      <c r="N56" s="106">
        <v>0.005832</v>
      </c>
      <c r="O56" s="107">
        <v>97.4929</v>
      </c>
      <c r="P56" s="109">
        <v>2.04E-4</v>
      </c>
      <c r="Q56" s="107">
        <v>1246.49</v>
      </c>
      <c r="R56" s="106">
        <v>0.001209</v>
      </c>
      <c r="S56" s="107">
        <v>-1660.0</v>
      </c>
      <c r="T56" s="106">
        <v>0.001573</v>
      </c>
      <c r="U56" s="88">
        <v>-173.979</v>
      </c>
      <c r="V56" s="88">
        <v>2.68331</v>
      </c>
      <c r="W56" s="109">
        <v>7.3E9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-24.3792</v>
      </c>
      <c r="D57" s="106">
        <v>0.04379</v>
      </c>
      <c r="E57" s="84">
        <v>-60.4525</v>
      </c>
      <c r="F57" s="106">
        <v>0.870181</v>
      </c>
      <c r="G57" s="108">
        <v>-782.39</v>
      </c>
      <c r="H57" s="106">
        <v>0.029851</v>
      </c>
      <c r="I57" s="106">
        <v>-820.148</v>
      </c>
      <c r="J57" s="106">
        <v>0.044805</v>
      </c>
      <c r="K57" s="106">
        <v>-1579.14</v>
      </c>
      <c r="L57" s="106">
        <v>0.001555</v>
      </c>
      <c r="M57" s="107">
        <v>638.827</v>
      </c>
      <c r="N57" s="106">
        <v>0.007981</v>
      </c>
      <c r="O57" s="107">
        <v>62.5159</v>
      </c>
      <c r="P57" s="109">
        <v>1.79E-4</v>
      </c>
      <c r="Q57" s="107">
        <v>788.743</v>
      </c>
      <c r="R57" s="106">
        <v>0.001218</v>
      </c>
      <c r="S57" s="107">
        <v>-1660.0</v>
      </c>
      <c r="T57" s="106">
        <v>4.41E-4</v>
      </c>
      <c r="U57" s="88">
        <v>-110.891</v>
      </c>
      <c r="V57" s="88">
        <v>2.35366</v>
      </c>
      <c r="W57" s="109">
        <v>9.49E9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-27.5672</v>
      </c>
      <c r="D58" s="106">
        <v>0.383993</v>
      </c>
      <c r="E58" s="84">
        <v>-46.439</v>
      </c>
      <c r="F58" s="106">
        <v>0.578115</v>
      </c>
      <c r="G58" s="108">
        <v>-1212.58</v>
      </c>
      <c r="H58" s="106">
        <v>0.00764</v>
      </c>
      <c r="I58" s="106">
        <v>-1261.08</v>
      </c>
      <c r="J58" s="106">
        <v>0.00775</v>
      </c>
      <c r="K58" s="106">
        <v>-1037.07</v>
      </c>
      <c r="L58" s="109">
        <v>0.009275</v>
      </c>
      <c r="M58" s="107">
        <v>426.427</v>
      </c>
      <c r="N58" s="106">
        <v>0.004171</v>
      </c>
      <c r="O58" s="107">
        <v>99.5612</v>
      </c>
      <c r="P58" s="109">
        <v>5.7E-5</v>
      </c>
      <c r="Q58" s="107">
        <v>1143.68</v>
      </c>
      <c r="R58" s="106">
        <v>2.73E-4</v>
      </c>
      <c r="S58" s="107">
        <v>-1660.0</v>
      </c>
      <c r="T58" s="106">
        <v>0.008728</v>
      </c>
      <c r="U58" s="88">
        <v>-78.4807</v>
      </c>
      <c r="V58" s="88">
        <v>6.12997</v>
      </c>
      <c r="W58" s="109">
        <v>1.4E9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-26.5247</v>
      </c>
      <c r="D59" s="106">
        <v>0.265624</v>
      </c>
      <c r="E59" s="84">
        <v>-52.744</v>
      </c>
      <c r="F59" s="106">
        <v>0.684216</v>
      </c>
      <c r="G59" s="108">
        <v>-965.295</v>
      </c>
      <c r="H59" s="106">
        <v>0.010301</v>
      </c>
      <c r="I59" s="106">
        <v>-944.273</v>
      </c>
      <c r="J59" s="106">
        <v>0.014215</v>
      </c>
      <c r="K59" s="106">
        <v>-899.293</v>
      </c>
      <c r="L59" s="109">
        <v>0.01413</v>
      </c>
      <c r="M59" s="107">
        <v>529.845</v>
      </c>
      <c r="N59" s="106">
        <v>0.005555</v>
      </c>
      <c r="O59" s="107">
        <v>75.1509</v>
      </c>
      <c r="P59" s="109">
        <v>9.39E-5</v>
      </c>
      <c r="Q59" s="107">
        <v>933.153</v>
      </c>
      <c r="R59" s="109">
        <v>4.79E-4</v>
      </c>
      <c r="S59" s="107">
        <v>-1660.0</v>
      </c>
      <c r="T59" s="106">
        <v>0.005387</v>
      </c>
      <c r="U59" s="88">
        <v>-84.7517</v>
      </c>
      <c r="V59" s="88">
        <v>3.95017</v>
      </c>
      <c r="W59" s="109">
        <v>3.37E9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-25.7161</v>
      </c>
      <c r="D60" s="106">
        <v>0.228169</v>
      </c>
      <c r="E60" s="84">
        <v>-46.4966</v>
      </c>
      <c r="F60" s="106">
        <v>0.720962</v>
      </c>
      <c r="G60" s="108">
        <v>-707.539</v>
      </c>
      <c r="H60" s="106">
        <v>0.011123</v>
      </c>
      <c r="I60" s="106">
        <v>-616.34</v>
      </c>
      <c r="J60" s="106">
        <v>0.024623</v>
      </c>
      <c r="K60" s="106">
        <v>-911.978</v>
      </c>
      <c r="L60" s="109">
        <v>0.006387</v>
      </c>
      <c r="M60" s="107">
        <v>531.537</v>
      </c>
      <c r="N60" s="106">
        <v>0.006537</v>
      </c>
      <c r="O60" s="107">
        <v>51.1503</v>
      </c>
      <c r="P60" s="109">
        <v>1.12E-4</v>
      </c>
      <c r="Q60" s="107">
        <v>639.024</v>
      </c>
      <c r="R60" s="109">
        <v>5.99E-4</v>
      </c>
      <c r="S60" s="107">
        <v>-1660.0</v>
      </c>
      <c r="T60" s="106">
        <v>0.001488</v>
      </c>
      <c r="U60" s="88">
        <v>-66.8679</v>
      </c>
      <c r="V60" s="88">
        <v>3.67362</v>
      </c>
      <c r="W60" s="109">
        <v>3.9E9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-27.8527</v>
      </c>
      <c r="D61" s="106">
        <v>0.920104</v>
      </c>
      <c r="E61" s="84">
        <v>-26.1216</v>
      </c>
      <c r="F61" s="106">
        <v>0.075712</v>
      </c>
      <c r="G61" s="108">
        <v>-1180.9</v>
      </c>
      <c r="H61" s="106">
        <v>5.2E-4</v>
      </c>
      <c r="I61" s="106">
        <v>-1169.42</v>
      </c>
      <c r="J61" s="106">
        <v>5.58E-4</v>
      </c>
      <c r="K61" s="106">
        <v>-678.987</v>
      </c>
      <c r="L61" s="109">
        <v>6.77E-4</v>
      </c>
      <c r="M61" s="107">
        <v>142.056</v>
      </c>
      <c r="N61" s="109">
        <v>0.001217</v>
      </c>
      <c r="O61" s="107">
        <v>90.7525</v>
      </c>
      <c r="P61" s="109">
        <v>5.67E-6</v>
      </c>
      <c r="Q61" s="107">
        <v>1060.35</v>
      </c>
      <c r="R61" s="109">
        <v>2.35E-5</v>
      </c>
      <c r="S61" s="107">
        <v>-1660.0</v>
      </c>
      <c r="T61" s="106">
        <v>0.001181</v>
      </c>
      <c r="U61" s="88">
        <v>-31.0947</v>
      </c>
      <c r="V61" s="88">
        <v>1.49367</v>
      </c>
      <c r="W61" s="109">
        <v>2.36E10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-31.9753</v>
      </c>
      <c r="D62" s="106">
        <v>0.904746</v>
      </c>
      <c r="E62" s="84">
        <v>-30.5294</v>
      </c>
      <c r="F62" s="106">
        <v>0.090482</v>
      </c>
      <c r="G62" s="108">
        <v>-924.517</v>
      </c>
      <c r="H62" s="106">
        <v>7.86E-4</v>
      </c>
      <c r="I62" s="106">
        <v>-903.016</v>
      </c>
      <c r="J62" s="106">
        <v>8.7E-4</v>
      </c>
      <c r="K62" s="106">
        <v>-610.019</v>
      </c>
      <c r="L62" s="109">
        <v>0.001076</v>
      </c>
      <c r="M62" s="107">
        <v>277.641</v>
      </c>
      <c r="N62" s="109">
        <v>0.001003</v>
      </c>
      <c r="O62" s="107">
        <v>75.3076</v>
      </c>
      <c r="P62" s="109">
        <v>7.81E-6</v>
      </c>
      <c r="Q62" s="107">
        <v>804.718</v>
      </c>
      <c r="R62" s="109">
        <v>3.66E-5</v>
      </c>
      <c r="S62" s="107">
        <v>-1660.0</v>
      </c>
      <c r="T62" s="106">
        <v>9.93E-4</v>
      </c>
      <c r="U62" s="88">
        <v>-35.2</v>
      </c>
      <c r="V62" s="88">
        <v>0.980451</v>
      </c>
      <c r="W62" s="109">
        <v>5.47E10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-34.2573</v>
      </c>
      <c r="D63" s="106">
        <v>0.864286</v>
      </c>
      <c r="E63" s="84">
        <v>-28.8234</v>
      </c>
      <c r="F63" s="106">
        <v>0.129336</v>
      </c>
      <c r="G63" s="108">
        <v>-607.317</v>
      </c>
      <c r="H63" s="106">
        <v>0.001198</v>
      </c>
      <c r="I63" s="106">
        <v>-601.195</v>
      </c>
      <c r="J63" s="106">
        <v>0.001429</v>
      </c>
      <c r="K63" s="106">
        <v>-476.282</v>
      </c>
      <c r="L63" s="109">
        <v>0.001752</v>
      </c>
      <c r="M63" s="107">
        <v>328.086</v>
      </c>
      <c r="N63" s="109">
        <v>0.00134</v>
      </c>
      <c r="O63" s="107">
        <v>46.6414</v>
      </c>
      <c r="P63" s="109">
        <v>1.07E-5</v>
      </c>
      <c r="Q63" s="107">
        <v>554.337</v>
      </c>
      <c r="R63" s="109">
        <v>6.07E-5</v>
      </c>
      <c r="S63" s="107">
        <v>-1660.0</v>
      </c>
      <c r="T63" s="106">
        <v>5.88E-4</v>
      </c>
      <c r="U63" s="88">
        <v>-36.2593</v>
      </c>
      <c r="V63" s="88">
        <v>0.865879</v>
      </c>
      <c r="W63" s="109">
        <v>7.01E10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-24.1065</v>
      </c>
      <c r="D64" s="106">
        <v>0.633136</v>
      </c>
      <c r="E64" s="84">
        <v>-17.8602</v>
      </c>
      <c r="F64" s="106">
        <v>0.355598</v>
      </c>
      <c r="G64" s="108">
        <v>-986.638</v>
      </c>
      <c r="H64" s="106">
        <v>0.002028</v>
      </c>
      <c r="I64" s="106">
        <v>-875.784</v>
      </c>
      <c r="J64" s="106">
        <v>0.002262</v>
      </c>
      <c r="K64" s="106">
        <v>-469.913</v>
      </c>
      <c r="L64" s="109">
        <v>0.001671</v>
      </c>
      <c r="M64" s="107">
        <v>211.928</v>
      </c>
      <c r="N64" s="109">
        <v>0.003006</v>
      </c>
      <c r="O64" s="107">
        <v>99.2683</v>
      </c>
      <c r="P64" s="109">
        <v>1.39E-5</v>
      </c>
      <c r="Q64" s="107">
        <v>881.208</v>
      </c>
      <c r="R64" s="109">
        <v>1.02E-4</v>
      </c>
      <c r="S64" s="107">
        <v>-1660.0</v>
      </c>
      <c r="T64" s="106">
        <v>0.002184</v>
      </c>
      <c r="U64" s="88">
        <v>-29.2777</v>
      </c>
      <c r="V64" s="88">
        <v>4.66921</v>
      </c>
      <c r="W64" s="109">
        <v>2.41E9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-24.356</v>
      </c>
      <c r="D65" s="106">
        <v>0.664745</v>
      </c>
      <c r="E65" s="84">
        <v>-17.6386</v>
      </c>
      <c r="F65" s="106">
        <v>0.322834</v>
      </c>
      <c r="G65" s="108">
        <v>-839.693</v>
      </c>
      <c r="H65" s="106">
        <v>0.00194</v>
      </c>
      <c r="I65" s="106">
        <v>-870.555</v>
      </c>
      <c r="J65" s="106">
        <v>0.001659</v>
      </c>
      <c r="K65" s="106">
        <v>-418.991</v>
      </c>
      <c r="L65" s="109">
        <v>0.00182</v>
      </c>
      <c r="M65" s="107">
        <v>128.769</v>
      </c>
      <c r="N65" s="109">
        <v>0.004704</v>
      </c>
      <c r="O65" s="107">
        <v>72.1452</v>
      </c>
      <c r="P65" s="109">
        <v>1.51E-5</v>
      </c>
      <c r="Q65" s="107">
        <v>787.388</v>
      </c>
      <c r="R65" s="109">
        <v>7.82E-5</v>
      </c>
      <c r="S65" s="107">
        <v>-1660.0</v>
      </c>
      <c r="T65" s="106">
        <v>0.002205</v>
      </c>
      <c r="U65" s="88">
        <v>-28.7127</v>
      </c>
      <c r="V65" s="88">
        <v>2.46204</v>
      </c>
      <c r="W65" s="109">
        <v>8.67E9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-24.288</v>
      </c>
      <c r="D66" s="106">
        <v>0.640934</v>
      </c>
      <c r="E66" s="84">
        <v>-16.1541</v>
      </c>
      <c r="F66" s="106">
        <v>0.347313</v>
      </c>
      <c r="G66" s="108">
        <v>-597.477</v>
      </c>
      <c r="H66" s="106">
        <v>0.001719</v>
      </c>
      <c r="I66" s="106">
        <v>-530.121</v>
      </c>
      <c r="J66" s="106">
        <v>0.001864</v>
      </c>
      <c r="K66" s="106">
        <v>-297.777</v>
      </c>
      <c r="L66" s="109">
        <v>0.002589</v>
      </c>
      <c r="M66" s="107">
        <v>183.053</v>
      </c>
      <c r="N66" s="109">
        <v>0.004044</v>
      </c>
      <c r="O66" s="107">
        <v>76.5429</v>
      </c>
      <c r="P66" s="109">
        <v>8.19E-6</v>
      </c>
      <c r="Q66" s="107">
        <v>492.263</v>
      </c>
      <c r="R66" s="109">
        <v>9.09E-5</v>
      </c>
      <c r="S66" s="107">
        <v>-1660.0</v>
      </c>
      <c r="T66" s="106">
        <v>0.001436</v>
      </c>
      <c r="U66" s="88">
        <v>-25.5623</v>
      </c>
      <c r="V66" s="88">
        <v>2.4311</v>
      </c>
      <c r="W66" s="109">
        <v>8.89E9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1.04E-11</v>
      </c>
      <c r="E70" s="109">
        <v>-2.33E-12</v>
      </c>
      <c r="F70" s="109">
        <v>2.51E-11</v>
      </c>
      <c r="G70" s="109">
        <v>1.22E-10</v>
      </c>
      <c r="H70" s="109">
        <v>-5.28E-10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-2.33E-12</v>
      </c>
      <c r="E71" s="109">
        <v>7.47E-11</v>
      </c>
      <c r="F71" s="109">
        <v>-3.84E-9</v>
      </c>
      <c r="G71" s="109">
        <v>7.9E-10</v>
      </c>
      <c r="H71" s="109">
        <v>-1.88E-9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2.51E-11</v>
      </c>
      <c r="E72" s="109">
        <v>-3.84E-9</v>
      </c>
      <c r="F72" s="109">
        <v>2.34E-7</v>
      </c>
      <c r="G72" s="109">
        <v>-8.16E-8</v>
      </c>
      <c r="H72" s="109">
        <v>1.49E-7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1.22E-10</v>
      </c>
      <c r="E73" s="109">
        <v>7.9E-10</v>
      </c>
      <c r="F73" s="109">
        <v>-8.16E-8</v>
      </c>
      <c r="G73" s="109">
        <v>6.54E-8</v>
      </c>
      <c r="H73" s="109">
        <v>-1.11E-7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-5.28E-10</v>
      </c>
      <c r="E74" s="109">
        <v>-1.88E-9</v>
      </c>
      <c r="F74" s="109">
        <v>1.49E-7</v>
      </c>
      <c r="G74" s="109">
        <v>-1.11E-7</v>
      </c>
      <c r="H74" s="109">
        <v>3.6E-7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 t="s">
        <v>155</v>
      </c>
      <c r="E78" s="1" t="s">
        <v>178</v>
      </c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 t="s">
        <v>157</v>
      </c>
      <c r="F79" s="73"/>
      <c r="G79" s="73"/>
      <c r="H79" s="73"/>
      <c r="I79" s="2" t="s">
        <v>158</v>
      </c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>
        <v>640.0</v>
      </c>
      <c r="F80" s="106">
        <v>640.0</v>
      </c>
      <c r="G80" s="106">
        <v>640.0</v>
      </c>
      <c r="H80" s="77"/>
      <c r="I80" s="106">
        <v>680.0</v>
      </c>
      <c r="J80" s="106">
        <v>680.0</v>
      </c>
      <c r="K80" s="106">
        <v>680.0</v>
      </c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>
        <v>680.0</v>
      </c>
      <c r="F81" s="106">
        <v>680.0</v>
      </c>
      <c r="G81" s="106">
        <v>680.0</v>
      </c>
      <c r="H81" s="77"/>
      <c r="I81" s="106">
        <v>750.0</v>
      </c>
      <c r="J81" s="106">
        <v>750.0</v>
      </c>
      <c r="K81" s="106">
        <v>750.0</v>
      </c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>
        <v>750.0</v>
      </c>
      <c r="F82" s="106">
        <v>750.0</v>
      </c>
      <c r="G82" s="106">
        <v>750.0</v>
      </c>
      <c r="H82" s="77"/>
      <c r="I82" s="106">
        <v>855.0</v>
      </c>
      <c r="J82" s="106">
        <v>847.5</v>
      </c>
      <c r="K82" s="106">
        <v>825.0</v>
      </c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>
        <v>855.0</v>
      </c>
      <c r="F83" s="106">
        <v>847.5</v>
      </c>
      <c r="G83" s="106">
        <v>825.0</v>
      </c>
      <c r="H83" s="77"/>
      <c r="I83" s="106">
        <v>935.0</v>
      </c>
      <c r="J83" s="106">
        <v>920.0</v>
      </c>
      <c r="K83" s="106">
        <v>875.0</v>
      </c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77"/>
      <c r="E84" s="106">
        <v>935.0</v>
      </c>
      <c r="F84" s="106">
        <v>920.0</v>
      </c>
      <c r="G84" s="106">
        <v>875.0</v>
      </c>
      <c r="H84" s="77"/>
      <c r="I84" s="106">
        <v>1075.0</v>
      </c>
      <c r="J84" s="106">
        <v>1080.0</v>
      </c>
      <c r="K84" s="106">
        <v>1090.0</v>
      </c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D85" s="77"/>
      <c r="E85" s="106">
        <v>1075.0</v>
      </c>
      <c r="F85" s="106">
        <v>1080.0</v>
      </c>
      <c r="G85" s="106">
        <v>1090.0</v>
      </c>
      <c r="H85" s="77"/>
      <c r="I85" s="106">
        <v>1190.0</v>
      </c>
      <c r="J85" s="106">
        <v>1190.0</v>
      </c>
      <c r="K85" s="106">
        <v>1190.0</v>
      </c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>
        <v>1200.0</v>
      </c>
      <c r="F86" s="106">
        <v>1200.0</v>
      </c>
      <c r="G86" s="106">
        <v>1200.0</v>
      </c>
      <c r="H86" s="77"/>
      <c r="I86" s="106">
        <v>1500.0</v>
      </c>
      <c r="J86" s="106">
        <v>1500.0</v>
      </c>
      <c r="K86" s="106">
        <v>1500.0</v>
      </c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Q108" s="93"/>
      <c r="R108" s="93"/>
      <c r="S108" s="71"/>
      <c r="T108" s="65"/>
      <c r="U108" s="71"/>
      <c r="V108" s="71"/>
      <c r="W108" s="94"/>
      <c r="X108" s="65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65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65"/>
      <c r="AD112" s="65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65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9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65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9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65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9"/>
      <c r="U116" s="88"/>
      <c r="V116" s="88"/>
      <c r="W116" s="109"/>
      <c r="X116" s="96"/>
      <c r="Y116" s="123"/>
      <c r="Z116" s="65"/>
      <c r="AA116" s="96"/>
      <c r="AB116" s="65"/>
      <c r="AC116" s="65"/>
      <c r="AD116" s="65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65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65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65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9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65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9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65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65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9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65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9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65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65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65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65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65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65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65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65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7">
    <mergeCell ref="M47:N47"/>
    <mergeCell ref="O47:P47"/>
    <mergeCell ref="S47:T47"/>
    <mergeCell ref="C1:I1"/>
    <mergeCell ref="C2:F2"/>
    <mergeCell ref="Q4:R4"/>
    <mergeCell ref="O7:R7"/>
    <mergeCell ref="C47:D47"/>
    <mergeCell ref="E47:F47"/>
    <mergeCell ref="G47:H47"/>
    <mergeCell ref="Q47:R47"/>
    <mergeCell ref="I47:J47"/>
    <mergeCell ref="K47:L47"/>
    <mergeCell ref="C76:F76"/>
    <mergeCell ref="Q78:R78"/>
    <mergeCell ref="O81:R81"/>
    <mergeCell ref="Q90:R90"/>
    <mergeCell ref="O93:R93"/>
    <mergeCell ref="Q111:R111"/>
    <mergeCell ref="S111:T111"/>
    <mergeCell ref="C111:D111"/>
    <mergeCell ref="E111:F111"/>
    <mergeCell ref="G111:H111"/>
    <mergeCell ref="I111:J111"/>
    <mergeCell ref="K111:L111"/>
    <mergeCell ref="M111:N111"/>
    <mergeCell ref="O111:P111"/>
  </mergeCell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U6" s="80" t="s">
        <v>95</v>
      </c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U7" s="81" t="s">
        <v>97</v>
      </c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5" t="s">
        <v>179</v>
      </c>
      <c r="U8" s="82" t="s">
        <v>18</v>
      </c>
      <c r="V8" s="82" t="s">
        <v>99</v>
      </c>
      <c r="W8" s="82" t="s">
        <v>100</v>
      </c>
      <c r="X8" s="82" t="s">
        <v>101</v>
      </c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0.3135135711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-34.8678</v>
      </c>
      <c r="Q9" s="84">
        <v>0.742381</v>
      </c>
      <c r="R9" s="85">
        <f t="shared" ref="R9:R13" si="16">Q9/abs(P9)</f>
        <v>0.02129130602</v>
      </c>
      <c r="S9" s="143">
        <f>Q9/sqrt(sum(Y39:Y41))</f>
        <v>0.8175421246</v>
      </c>
      <c r="T9" s="144">
        <f>S9/abs(P9)</f>
        <v>0.02344690874</v>
      </c>
      <c r="U9" s="82" t="s">
        <v>13</v>
      </c>
      <c r="V9" s="87">
        <v>-34.8017</v>
      </c>
      <c r="W9" s="87">
        <v>0.758986</v>
      </c>
      <c r="X9" s="85">
        <f t="shared" ref="X9:X13" si="17">W9/abs(V9)</f>
        <v>0.02180887715</v>
      </c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-28.6933</v>
      </c>
      <c r="Q10" s="84">
        <v>1.77067</v>
      </c>
      <c r="R10" s="85">
        <f t="shared" si="16"/>
        <v>0.06171022504</v>
      </c>
      <c r="S10" s="83"/>
      <c r="U10" s="82" t="s">
        <v>103</v>
      </c>
      <c r="V10" s="87">
        <v>-30.6255</v>
      </c>
      <c r="W10" s="87">
        <v>2.10621</v>
      </c>
      <c r="X10" s="85">
        <f t="shared" si="17"/>
        <v>0.06877308126</v>
      </c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-613.862</v>
      </c>
      <c r="Q11" s="84">
        <v>88.1061</v>
      </c>
      <c r="R11" s="85">
        <f t="shared" si="16"/>
        <v>0.1435275355</v>
      </c>
      <c r="S11" s="86"/>
      <c r="U11" s="82" t="s">
        <v>104</v>
      </c>
      <c r="V11" s="87">
        <v>-606.41</v>
      </c>
      <c r="W11" s="87">
        <v>110.677</v>
      </c>
      <c r="X11" s="85">
        <f t="shared" si="17"/>
        <v>0.1825118319</v>
      </c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0.02736226592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0.01124440074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-596.219</v>
      </c>
      <c r="Q12" s="84">
        <v>51.3228</v>
      </c>
      <c r="R12" s="85">
        <f t="shared" si="16"/>
        <v>0.0860804503</v>
      </c>
      <c r="S12" s="79"/>
      <c r="U12" s="82" t="s">
        <v>105</v>
      </c>
      <c r="V12" s="87">
        <v>-604.232</v>
      </c>
      <c r="W12" s="87">
        <v>58.9211</v>
      </c>
      <c r="X12" s="85">
        <f t="shared" si="17"/>
        <v>0.09751403434</v>
      </c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-463.195</v>
      </c>
      <c r="Q13" s="84">
        <v>111.919</v>
      </c>
      <c r="R13" s="85">
        <f t="shared" si="16"/>
        <v>0.2416239381</v>
      </c>
      <c r="S13" s="79"/>
      <c r="U13" s="82" t="s">
        <v>106</v>
      </c>
      <c r="V13" s="88">
        <v>-491.216</v>
      </c>
      <c r="W13" s="89">
        <v>141.79</v>
      </c>
      <c r="X13" s="85">
        <f t="shared" si="17"/>
        <v>0.2886510211</v>
      </c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R17" s="95" t="s">
        <v>108</v>
      </c>
      <c r="S17" s="96">
        <f>$R$9/sqrt(sum(Y27:Y29))</f>
        <v>0.3203681149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0.7908658294</v>
      </c>
      <c r="D18" s="77">
        <f t="shared" si="3"/>
        <v>0.0762165253</v>
      </c>
      <c r="E18" s="77">
        <f t="shared" si="4"/>
        <v>0.02466908548</v>
      </c>
      <c r="F18" s="77">
        <f t="shared" si="5"/>
        <v>0.02575778296</v>
      </c>
      <c r="G18" s="77">
        <f t="shared" si="6"/>
        <v>0.01984486548</v>
      </c>
      <c r="H18" s="77">
        <f t="shared" si="7"/>
        <v>-0.006392434107</v>
      </c>
      <c r="I18" s="77">
        <f t="shared" si="8"/>
        <v>-0.00001891177856</v>
      </c>
      <c r="J18" s="77">
        <f t="shared" si="9"/>
        <v>-0.0009440910982</v>
      </c>
      <c r="K18" s="77">
        <f t="shared" si="10"/>
        <v>0.06998391874</v>
      </c>
      <c r="L18" s="23">
        <f t="shared" ref="L18:M18" si="25">U61</f>
        <v>-32.2114</v>
      </c>
      <c r="M18" s="23">
        <f t="shared" si="25"/>
        <v>1.49808</v>
      </c>
      <c r="N18" s="78">
        <f t="shared" si="12"/>
        <v>0.04650775812</v>
      </c>
      <c r="O18" s="78">
        <f t="shared" ref="O18:O23" si="27">M18/abs(C61)/D61</f>
        <v>0.05880612918</v>
      </c>
      <c r="P18" s="23"/>
      <c r="R18" s="95" t="s">
        <v>109</v>
      </c>
      <c r="S18" s="96">
        <f>$R$9/sqrt(sum(Y30:Y32))</f>
        <v>0.302441441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0.8035447367</v>
      </c>
      <c r="D19" s="77">
        <f t="shared" si="3"/>
        <v>0.08752858557</v>
      </c>
      <c r="E19" s="77">
        <f t="shared" si="4"/>
        <v>0.02353275313</v>
      </c>
      <c r="F19" s="77">
        <f t="shared" si="5"/>
        <v>0.0257709724</v>
      </c>
      <c r="G19" s="77">
        <f t="shared" si="6"/>
        <v>0.02259363174</v>
      </c>
      <c r="H19" s="77">
        <f t="shared" si="7"/>
        <v>-0.008568825242</v>
      </c>
      <c r="I19" s="77">
        <f t="shared" si="8"/>
        <v>-0.00001923308313</v>
      </c>
      <c r="J19" s="77">
        <f t="shared" si="9"/>
        <v>-0.0009551172079</v>
      </c>
      <c r="K19" s="77">
        <f t="shared" si="10"/>
        <v>0.04657937545</v>
      </c>
      <c r="L19" s="23">
        <f t="shared" ref="L19:M19" si="26">U62</f>
        <v>-36.2083</v>
      </c>
      <c r="M19" s="23">
        <f t="shared" si="26"/>
        <v>1.00598</v>
      </c>
      <c r="N19" s="78">
        <f t="shared" si="12"/>
        <v>0.0277831326</v>
      </c>
      <c r="O19" s="78">
        <f t="shared" si="27"/>
        <v>0.03457571349</v>
      </c>
      <c r="P19" s="97">
        <f>1/sqrt(1/O18^2+1/O19^2+1/O20^2)</f>
        <v>0.02104346175</v>
      </c>
      <c r="R19" s="95" t="s">
        <v>110</v>
      </c>
      <c r="S19" s="96">
        <f>$R$9/sqrt(sum(Y33:Y35))</f>
        <v>0.2605342102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0.8507669293</v>
      </c>
      <c r="D20" s="77">
        <f t="shared" si="3"/>
        <v>0.08359441782</v>
      </c>
      <c r="E20" s="77">
        <f t="shared" si="4"/>
        <v>0.01634884367</v>
      </c>
      <c r="F20" s="77">
        <f t="shared" si="5"/>
        <v>0.01859639233</v>
      </c>
      <c r="G20" s="77">
        <f t="shared" si="6"/>
        <v>0.018580553</v>
      </c>
      <c r="H20" s="77">
        <f t="shared" si="7"/>
        <v>-0.009942858437</v>
      </c>
      <c r="I20" s="77">
        <f t="shared" si="8"/>
        <v>-0.000009047493472</v>
      </c>
      <c r="J20" s="77">
        <f t="shared" si="9"/>
        <v>-0.000738789225</v>
      </c>
      <c r="K20" s="77">
        <f t="shared" si="10"/>
        <v>0.02278886256</v>
      </c>
      <c r="L20" s="23">
        <f t="shared" ref="L20:M20" si="28">U63</f>
        <v>-36.4213</v>
      </c>
      <c r="M20" s="23">
        <f t="shared" si="28"/>
        <v>0.920736</v>
      </c>
      <c r="N20" s="78">
        <f t="shared" si="12"/>
        <v>0.025280152</v>
      </c>
      <c r="O20" s="78">
        <f t="shared" si="27"/>
        <v>0.02971454476</v>
      </c>
      <c r="P20" s="23"/>
      <c r="R20" s="95" t="s">
        <v>111</v>
      </c>
      <c r="S20" s="96">
        <f>$R$9/sqrt(sum(Y36:Y38))</f>
        <v>0.1235348754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R21" s="95" t="s">
        <v>112</v>
      </c>
      <c r="S21" s="96">
        <f>$R$9/sqrt(sum(Y39:Y41))</f>
        <v>0.02344690874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R22" s="95" t="s">
        <v>113</v>
      </c>
      <c r="S22" s="96">
        <f>$R$9/sqrt(sum(Y42:Y44))</f>
        <v>0.05912815055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R23" s="5" t="s">
        <v>114</v>
      </c>
      <c r="S23" s="86">
        <f>1/sqrt(1/S17^2+1/S18^2+1/S19^2+1/S20^2+1/S21^2+1/S22^2)</f>
        <v>0.02129130602</v>
      </c>
      <c r="T23" s="65">
        <f>1/sqrt(1/S21^2+1/0.075^2)</f>
        <v>0.02237880553</v>
      </c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0.0009783357414</v>
      </c>
      <c r="Z27" s="78">
        <f t="shared" si="33"/>
        <v>0.001820423944</v>
      </c>
      <c r="AA27" s="78">
        <f t="shared" si="33"/>
        <v>0.001078887165</v>
      </c>
      <c r="AB27" s="78">
        <f t="shared" si="33"/>
        <v>0.000909392587</v>
      </c>
      <c r="AC27" s="78">
        <f t="shared" si="33"/>
        <v>0.001162777538</v>
      </c>
      <c r="AD27" s="78">
        <f t="shared" si="33"/>
        <v>0.001706348208</v>
      </c>
      <c r="AE27" s="78">
        <f t="shared" si="33"/>
        <v>0.001110374813</v>
      </c>
      <c r="AF27" s="78">
        <f t="shared" si="33"/>
        <v>0.0009252446617</v>
      </c>
      <c r="AG27" s="78">
        <f t="shared" si="33"/>
        <v>0.001195067701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0.002323284741</v>
      </c>
      <c r="Z28" s="78">
        <f t="shared" si="45"/>
        <v>0.005368928176</v>
      </c>
      <c r="AA28" s="78">
        <f t="shared" si="45"/>
        <v>0.003485451744</v>
      </c>
      <c r="AB28" s="78">
        <f t="shared" si="45"/>
        <v>0.002270107201</v>
      </c>
      <c r="AC28" s="78">
        <f t="shared" si="45"/>
        <v>0.002649073254</v>
      </c>
      <c r="AD28" s="78">
        <f t="shared" si="45"/>
        <v>0.004261484948</v>
      </c>
      <c r="AE28" s="78">
        <f t="shared" si="45"/>
        <v>0.001584180087</v>
      </c>
      <c r="AF28" s="78">
        <f t="shared" si="45"/>
        <v>0.002726559984</v>
      </c>
      <c r="AG28" s="78">
        <f t="shared" si="45"/>
        <v>0.002273648099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0.001115162213</v>
      </c>
      <c r="Z29" s="78">
        <f t="shared" si="47"/>
        <v>0.003132893634</v>
      </c>
      <c r="AA29" s="78">
        <f t="shared" si="47"/>
        <v>0.001641316017</v>
      </c>
      <c r="AB29" s="78">
        <f t="shared" si="47"/>
        <v>0.001457239385</v>
      </c>
      <c r="AC29" s="78">
        <f t="shared" si="47"/>
        <v>0.001329920184</v>
      </c>
      <c r="AD29" s="78">
        <f t="shared" si="47"/>
        <v>0.003633029245</v>
      </c>
      <c r="AE29" s="78">
        <f t="shared" si="47"/>
        <v>0.003622884832</v>
      </c>
      <c r="AF29" s="78">
        <f t="shared" si="47"/>
        <v>0.001701527214</v>
      </c>
      <c r="AG29" s="78">
        <f t="shared" si="47"/>
        <v>0.001166385493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16159500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0.00110248601</v>
      </c>
      <c r="Z30" s="78">
        <f t="shared" si="49"/>
        <v>0.005657222993</v>
      </c>
      <c r="AA30" s="78">
        <f t="shared" si="49"/>
        <v>0.01163137335</v>
      </c>
      <c r="AB30" s="78">
        <f t="shared" si="49"/>
        <v>0.006749198038</v>
      </c>
      <c r="AC30" s="78">
        <f t="shared" si="49"/>
        <v>0.001392433043</v>
      </c>
      <c r="AD30" s="78">
        <f t="shared" si="49"/>
        <v>0.002778577383</v>
      </c>
      <c r="AE30" s="78">
        <f t="shared" si="49"/>
        <v>0.01201041636</v>
      </c>
      <c r="AF30" s="78">
        <f t="shared" si="49"/>
        <v>0.008807631455</v>
      </c>
      <c r="AG30" s="78">
        <f t="shared" si="49"/>
        <v>0.001784879769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0.00245871154</v>
      </c>
      <c r="Z31" s="78">
        <f t="shared" si="51"/>
        <v>0.03714844006</v>
      </c>
      <c r="AA31" s="78">
        <f t="shared" si="51"/>
        <v>0.08581288164</v>
      </c>
      <c r="AB31" s="78">
        <f t="shared" si="51"/>
        <v>0.03862006938</v>
      </c>
      <c r="AC31" s="78">
        <f t="shared" si="51"/>
        <v>0.00294765494</v>
      </c>
      <c r="AD31" s="78">
        <f t="shared" si="51"/>
        <v>0.01747370734</v>
      </c>
      <c r="AE31" s="78">
        <f t="shared" si="51"/>
        <v>0.09214804439</v>
      </c>
      <c r="AF31" s="78">
        <f t="shared" si="51"/>
        <v>0.06638457716</v>
      </c>
      <c r="AG31" s="78">
        <f t="shared" si="51"/>
        <v>0.00367493067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0.001394696428</v>
      </c>
      <c r="Z32" s="78">
        <f t="shared" si="53"/>
        <v>0.1479997039</v>
      </c>
      <c r="AA32" s="78">
        <f t="shared" si="53"/>
        <v>0.1065361676</v>
      </c>
      <c r="AB32" s="78">
        <f t="shared" si="53"/>
        <v>0.03292810304</v>
      </c>
      <c r="AC32" s="78">
        <f t="shared" si="53"/>
        <v>0.001536395856</v>
      </c>
      <c r="AD32" s="78">
        <f t="shared" si="53"/>
        <v>0.1799941144</v>
      </c>
      <c r="AE32" s="78">
        <f t="shared" si="53"/>
        <v>0.1958830119</v>
      </c>
      <c r="AF32" s="78">
        <f t="shared" si="53"/>
        <v>0.1544976225</v>
      </c>
      <c r="AG32" s="78">
        <f t="shared" si="53"/>
        <v>0.002102147082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0.00355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3329900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1453900</v>
      </c>
      <c r="X33" s="65"/>
      <c r="Y33" s="78">
        <f t="shared" ref="Y33:AG33" si="55">O33/O$45</f>
        <v>0.001460931715</v>
      </c>
      <c r="Z33" s="78">
        <f t="shared" si="55"/>
        <v>0.00983292962</v>
      </c>
      <c r="AA33" s="78">
        <f t="shared" si="55"/>
        <v>0.01702615395</v>
      </c>
      <c r="AB33" s="78">
        <f t="shared" si="55"/>
        <v>0.0274624183</v>
      </c>
      <c r="AC33" s="78">
        <f t="shared" si="55"/>
        <v>0.008404456097</v>
      </c>
      <c r="AD33" s="78">
        <f t="shared" si="55"/>
        <v>0.005376602558</v>
      </c>
      <c r="AE33" s="78">
        <f t="shared" si="55"/>
        <v>0.01522812996</v>
      </c>
      <c r="AF33" s="78">
        <f t="shared" si="55"/>
        <v>0.01449476077</v>
      </c>
      <c r="AG33" s="78">
        <f t="shared" si="55"/>
        <v>0.006623421557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0.003390194942</v>
      </c>
      <c r="Z34" s="78">
        <f t="shared" si="57"/>
        <v>0.09139447522</v>
      </c>
      <c r="AA34" s="78">
        <f t="shared" si="57"/>
        <v>0.1842852926</v>
      </c>
      <c r="AB34" s="78">
        <f t="shared" si="57"/>
        <v>0.1869757607</v>
      </c>
      <c r="AC34" s="78">
        <f t="shared" si="57"/>
        <v>0.02143872032</v>
      </c>
      <c r="AD34" s="78">
        <f t="shared" si="57"/>
        <v>0.06884876104</v>
      </c>
      <c r="AE34" s="78">
        <f t="shared" si="57"/>
        <v>0.1563229618</v>
      </c>
      <c r="AF34" s="78">
        <f t="shared" si="57"/>
        <v>0.1639418138</v>
      </c>
      <c r="AG34" s="78">
        <f t="shared" si="57"/>
        <v>0.01498545141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0.001827314268</v>
      </c>
      <c r="Z35" s="78">
        <f t="shared" si="59"/>
        <v>0.1937892709</v>
      </c>
      <c r="AA35" s="78">
        <f t="shared" si="59"/>
        <v>0.3147549894</v>
      </c>
      <c r="AB35" s="78">
        <f t="shared" si="59"/>
        <v>0.2548548803</v>
      </c>
      <c r="AC35" s="78">
        <f t="shared" si="59"/>
        <v>0.01293265054</v>
      </c>
      <c r="AD35" s="78">
        <f t="shared" si="59"/>
        <v>0.187066869</v>
      </c>
      <c r="AE35" s="78">
        <f t="shared" si="59"/>
        <v>0.2694956901</v>
      </c>
      <c r="AF35" s="78">
        <f t="shared" si="59"/>
        <v>0.283620231</v>
      </c>
      <c r="AG35" s="78">
        <f t="shared" si="59"/>
        <v>0.008546350396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0.003447682971</v>
      </c>
      <c r="Z36" s="78">
        <f t="shared" si="61"/>
        <v>0.01540654604</v>
      </c>
      <c r="AA36" s="78">
        <f t="shared" si="61"/>
        <v>0.01221896302</v>
      </c>
      <c r="AB36" s="78">
        <f t="shared" si="61"/>
        <v>0.01626662873</v>
      </c>
      <c r="AC36" s="78">
        <f t="shared" si="61"/>
        <v>0.05150534084</v>
      </c>
      <c r="AD36" s="78">
        <f t="shared" si="61"/>
        <v>0.009257973096</v>
      </c>
      <c r="AE36" s="78">
        <f t="shared" si="61"/>
        <v>0.010666726</v>
      </c>
      <c r="AF36" s="78">
        <f t="shared" si="61"/>
        <v>0.01075921955</v>
      </c>
      <c r="AG36" s="78">
        <f t="shared" si="61"/>
        <v>0.05214134754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0.007814312631</v>
      </c>
      <c r="Z37" s="78">
        <f t="shared" si="63"/>
        <v>0.06080625982</v>
      </c>
      <c r="AA37" s="78">
        <f t="shared" si="63"/>
        <v>0.05845040964</v>
      </c>
      <c r="AB37" s="78">
        <f t="shared" si="63"/>
        <v>0.1145938805</v>
      </c>
      <c r="AC37" s="78">
        <f t="shared" si="63"/>
        <v>0.1669383583</v>
      </c>
      <c r="AD37" s="78">
        <f t="shared" si="63"/>
        <v>0.04404480979</v>
      </c>
      <c r="AE37" s="78">
        <f t="shared" si="63"/>
        <v>0.05353579041</v>
      </c>
      <c r="AF37" s="78">
        <f t="shared" si="63"/>
        <v>0.06248091554</v>
      </c>
      <c r="AG37" s="78">
        <f t="shared" si="63"/>
        <v>0.09678832936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0.01844272289</v>
      </c>
      <c r="Z38" s="78">
        <f t="shared" si="65"/>
        <v>0.1011112848</v>
      </c>
      <c r="AA38" s="78">
        <f t="shared" si="65"/>
        <v>0.08156692472</v>
      </c>
      <c r="AB38" s="78">
        <f t="shared" si="65"/>
        <v>0.1824357284</v>
      </c>
      <c r="AC38" s="78">
        <f t="shared" si="65"/>
        <v>0.141077878</v>
      </c>
      <c r="AD38" s="78">
        <f t="shared" si="65"/>
        <v>0.09505121305</v>
      </c>
      <c r="AE38" s="78">
        <f t="shared" si="65"/>
        <v>0.0759224093</v>
      </c>
      <c r="AF38" s="78">
        <f t="shared" si="65"/>
        <v>0.09897711768</v>
      </c>
      <c r="AG38" s="78">
        <f t="shared" si="65"/>
        <v>0.05487289962</v>
      </c>
    </row>
    <row r="39">
      <c r="A39" s="76">
        <v>5.0</v>
      </c>
      <c r="B39" s="68" t="s">
        <v>94</v>
      </c>
      <c r="C39" s="96">
        <f t="shared" si="34"/>
        <v>0.911579</v>
      </c>
      <c r="D39" s="96">
        <f t="shared" si="35"/>
        <v>0.083546</v>
      </c>
      <c r="E39" s="96">
        <f t="shared" si="36"/>
        <v>0.000674</v>
      </c>
      <c r="F39" s="96">
        <f t="shared" si="37"/>
        <v>0.000693</v>
      </c>
      <c r="G39" s="96">
        <f t="shared" si="38"/>
        <v>0.000847</v>
      </c>
      <c r="H39" s="96">
        <f t="shared" si="39"/>
        <v>0.001268</v>
      </c>
      <c r="I39" s="96">
        <f t="shared" si="40"/>
        <v>0.00000678</v>
      </c>
      <c r="J39" s="96">
        <f t="shared" si="41"/>
        <v>0.0000288</v>
      </c>
      <c r="K39" s="96">
        <f t="shared" si="42"/>
        <v>0.001358</v>
      </c>
      <c r="L39" s="99">
        <f t="shared" si="43"/>
        <v>23400000000</v>
      </c>
      <c r="M39" s="65"/>
      <c r="O39" s="100">
        <f t="shared" ref="O39:W39" si="66">C39*$L39</f>
        <v>21330948600</v>
      </c>
      <c r="P39" s="100">
        <f t="shared" si="66"/>
        <v>1954976400</v>
      </c>
      <c r="Q39" s="100">
        <f t="shared" si="66"/>
        <v>15771600</v>
      </c>
      <c r="R39" s="100">
        <f t="shared" si="66"/>
        <v>16216200</v>
      </c>
      <c r="S39" s="100">
        <f t="shared" si="66"/>
        <v>19819800</v>
      </c>
      <c r="T39" s="100">
        <f t="shared" si="66"/>
        <v>29671200</v>
      </c>
      <c r="U39" s="100">
        <f t="shared" si="66"/>
        <v>158652</v>
      </c>
      <c r="V39" s="100">
        <f t="shared" si="66"/>
        <v>673920</v>
      </c>
      <c r="W39" s="100">
        <f t="shared" si="66"/>
        <v>31777200</v>
      </c>
      <c r="X39" s="65"/>
      <c r="Y39" s="78">
        <f t="shared" ref="Y39:AG39" si="67">O39/O$45</f>
        <v>0.1427412265</v>
      </c>
      <c r="Z39" s="78">
        <f t="shared" si="67"/>
        <v>0.02962309161</v>
      </c>
      <c r="AA39" s="78">
        <f t="shared" si="67"/>
        <v>0.01135216856</v>
      </c>
      <c r="AB39" s="78">
        <f t="shared" si="67"/>
        <v>0.01181171606</v>
      </c>
      <c r="AC39" s="78">
        <f t="shared" si="67"/>
        <v>0.05002391632</v>
      </c>
      <c r="AD39" s="78">
        <f t="shared" si="67"/>
        <v>0.04526880309</v>
      </c>
      <c r="AE39" s="78">
        <f t="shared" si="67"/>
        <v>0.01226506891</v>
      </c>
      <c r="AF39" s="78">
        <f t="shared" si="67"/>
        <v>0.01090468656</v>
      </c>
      <c r="AG39" s="78">
        <f t="shared" si="67"/>
        <v>0.1447649711</v>
      </c>
    </row>
    <row r="40">
      <c r="A40" s="76">
        <v>5.0</v>
      </c>
      <c r="B40" s="68" t="s">
        <v>96</v>
      </c>
      <c r="C40" s="96">
        <f t="shared" si="34"/>
        <v>0.901639</v>
      </c>
      <c r="D40" s="96">
        <f t="shared" si="35"/>
        <v>0.093092</v>
      </c>
      <c r="E40" s="96">
        <f t="shared" si="36"/>
        <v>0.000917</v>
      </c>
      <c r="F40" s="96">
        <f t="shared" si="37"/>
        <v>0.001025</v>
      </c>
      <c r="G40" s="96">
        <f t="shared" si="38"/>
        <v>0.001254</v>
      </c>
      <c r="H40" s="96">
        <f t="shared" si="39"/>
        <v>0.001005</v>
      </c>
      <c r="I40" s="96">
        <f t="shared" si="40"/>
        <v>0.00000956</v>
      </c>
      <c r="J40" s="96">
        <f t="shared" si="41"/>
        <v>0.0000428</v>
      </c>
      <c r="K40" s="96">
        <f t="shared" si="42"/>
        <v>0.001016</v>
      </c>
      <c r="L40" s="99">
        <f t="shared" si="43"/>
        <v>51900000000</v>
      </c>
      <c r="M40" s="65"/>
      <c r="O40" s="100">
        <f t="shared" ref="O40:W40" si="68">C40*$L40</f>
        <v>46795064100</v>
      </c>
      <c r="P40" s="100">
        <f t="shared" si="68"/>
        <v>4831474800</v>
      </c>
      <c r="Q40" s="100">
        <f t="shared" si="68"/>
        <v>47592300</v>
      </c>
      <c r="R40" s="100">
        <f t="shared" si="68"/>
        <v>53197500</v>
      </c>
      <c r="S40" s="100">
        <f t="shared" si="68"/>
        <v>65082600</v>
      </c>
      <c r="T40" s="100">
        <f t="shared" si="68"/>
        <v>52159500</v>
      </c>
      <c r="U40" s="100">
        <f t="shared" si="68"/>
        <v>496164</v>
      </c>
      <c r="V40" s="100">
        <f t="shared" si="68"/>
        <v>2221320</v>
      </c>
      <c r="W40" s="100">
        <f t="shared" si="68"/>
        <v>52730400</v>
      </c>
      <c r="X40" s="65"/>
      <c r="Y40" s="78">
        <f t="shared" ref="Y40:AG40" si="69">O40/O$45</f>
        <v>0.3131405439</v>
      </c>
      <c r="Z40" s="78">
        <f t="shared" si="69"/>
        <v>0.07320969226</v>
      </c>
      <c r="AA40" s="78">
        <f t="shared" si="69"/>
        <v>0.03425624615</v>
      </c>
      <c r="AB40" s="78">
        <f t="shared" si="69"/>
        <v>0.03874852094</v>
      </c>
      <c r="AC40" s="78">
        <f t="shared" si="69"/>
        <v>0.1642643486</v>
      </c>
      <c r="AD40" s="78">
        <f t="shared" si="69"/>
        <v>0.079578788</v>
      </c>
      <c r="AE40" s="78">
        <f t="shared" si="69"/>
        <v>0.03835744681</v>
      </c>
      <c r="AF40" s="78">
        <f t="shared" si="69"/>
        <v>0.03594313621</v>
      </c>
      <c r="AG40" s="78">
        <f t="shared" si="69"/>
        <v>0.2402198694</v>
      </c>
    </row>
    <row r="41">
      <c r="A41" s="76">
        <v>5.0</v>
      </c>
      <c r="B41" s="68" t="s">
        <v>98</v>
      </c>
      <c r="C41" s="96">
        <f t="shared" si="34"/>
        <v>0.888672</v>
      </c>
      <c r="D41" s="96">
        <f t="shared" si="35"/>
        <v>0.106109</v>
      </c>
      <c r="E41" s="96">
        <f t="shared" si="36"/>
        <v>0.00097</v>
      </c>
      <c r="F41" s="96">
        <f t="shared" si="37"/>
        <v>0.001136</v>
      </c>
      <c r="G41" s="96">
        <f t="shared" si="38"/>
        <v>0.001461</v>
      </c>
      <c r="H41" s="96">
        <f t="shared" si="39"/>
        <v>0.001095</v>
      </c>
      <c r="I41" s="96">
        <f t="shared" si="40"/>
        <v>0.00000727</v>
      </c>
      <c r="J41" s="96">
        <f t="shared" si="41"/>
        <v>0.000049</v>
      </c>
      <c r="K41" s="96">
        <f t="shared" si="42"/>
        <v>0.0005</v>
      </c>
      <c r="L41" s="99">
        <f t="shared" si="43"/>
        <v>62000000000</v>
      </c>
      <c r="M41" s="65"/>
      <c r="O41" s="100">
        <f t="shared" ref="O41:W41" si="70">C41*$L41</f>
        <v>55097664000</v>
      </c>
      <c r="P41" s="100">
        <f t="shared" si="70"/>
        <v>6578758000</v>
      </c>
      <c r="Q41" s="100">
        <f t="shared" si="70"/>
        <v>60140000</v>
      </c>
      <c r="R41" s="100">
        <f t="shared" si="70"/>
        <v>70432000</v>
      </c>
      <c r="S41" s="100">
        <f t="shared" si="70"/>
        <v>90582000</v>
      </c>
      <c r="T41" s="100">
        <f t="shared" si="70"/>
        <v>67890000</v>
      </c>
      <c r="U41" s="100">
        <f t="shared" si="70"/>
        <v>450740</v>
      </c>
      <c r="V41" s="100">
        <f t="shared" si="70"/>
        <v>3038000</v>
      </c>
      <c r="W41" s="100">
        <f t="shared" si="70"/>
        <v>31000000</v>
      </c>
      <c r="X41" s="65"/>
      <c r="Y41" s="78">
        <f t="shared" ref="Y41:AG41" si="71">O41/O$45</f>
        <v>0.3686994089</v>
      </c>
      <c r="Z41" s="78">
        <f t="shared" si="71"/>
        <v>0.09968567954</v>
      </c>
      <c r="AA41" s="78">
        <f t="shared" si="71"/>
        <v>0.04328789833</v>
      </c>
      <c r="AB41" s="78">
        <f t="shared" si="71"/>
        <v>0.05130195642</v>
      </c>
      <c r="AC41" s="78">
        <f t="shared" si="71"/>
        <v>0.2286232146</v>
      </c>
      <c r="AD41" s="78">
        <f t="shared" si="71"/>
        <v>0.103578522</v>
      </c>
      <c r="AE41" s="78">
        <f t="shared" si="71"/>
        <v>0.03484580819</v>
      </c>
      <c r="AF41" s="78">
        <f t="shared" si="71"/>
        <v>0.04915781959</v>
      </c>
      <c r="AG41" s="78">
        <f t="shared" si="71"/>
        <v>0.1412243402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0.0134278218</v>
      </c>
      <c r="Z42" s="78">
        <f t="shared" si="73"/>
        <v>0.01397920719</v>
      </c>
      <c r="AA42" s="78">
        <f t="shared" si="73"/>
        <v>0.003694399709</v>
      </c>
      <c r="AB42" s="78">
        <f t="shared" si="73"/>
        <v>0.004230138828</v>
      </c>
      <c r="AC42" s="78">
        <f t="shared" si="73"/>
        <v>0.01231943493</v>
      </c>
      <c r="AD42" s="78">
        <f t="shared" si="73"/>
        <v>0.01183196573</v>
      </c>
      <c r="AE42" s="78">
        <f t="shared" si="73"/>
        <v>0.002540031668</v>
      </c>
      <c r="AF42" s="78">
        <f t="shared" si="73"/>
        <v>0.003951395505</v>
      </c>
      <c r="AG42" s="78">
        <f t="shared" si="73"/>
        <v>0.03171588899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0.05563638147</v>
      </c>
      <c r="Z43" s="78">
        <f t="shared" si="75"/>
        <v>0.04939457107</v>
      </c>
      <c r="AA43" s="78">
        <f t="shared" si="75"/>
        <v>0.0133480617</v>
      </c>
      <c r="AB43" s="78">
        <f t="shared" si="75"/>
        <v>0.01221225766</v>
      </c>
      <c r="AC43" s="78">
        <f t="shared" si="75"/>
        <v>0.05076216774</v>
      </c>
      <c r="AD43" s="78">
        <f t="shared" si="75"/>
        <v>0.06817096174</v>
      </c>
      <c r="AE43" s="78">
        <f t="shared" si="75"/>
        <v>0.0105826922</v>
      </c>
      <c r="AF43" s="78">
        <f t="shared" si="75"/>
        <v>0.01257068034</v>
      </c>
      <c r="AG43" s="78">
        <f t="shared" si="75"/>
        <v>0.1139571091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0.06059878136</v>
      </c>
      <c r="Z44" s="78">
        <f t="shared" si="77"/>
        <v>0.06063937934</v>
      </c>
      <c r="AA44" s="78">
        <f t="shared" si="77"/>
        <v>0.01557241475</v>
      </c>
      <c r="AB44" s="78">
        <f t="shared" si="77"/>
        <v>0.0161720036</v>
      </c>
      <c r="AC44" s="78">
        <f t="shared" si="77"/>
        <v>0.08069125895</v>
      </c>
      <c r="AD44" s="78">
        <f t="shared" si="77"/>
        <v>0.07207746941</v>
      </c>
      <c r="AE44" s="78">
        <f t="shared" si="77"/>
        <v>0.01387833227</v>
      </c>
      <c r="AF44" s="78">
        <f t="shared" si="77"/>
        <v>0.01815506043</v>
      </c>
      <c r="AG44" s="78">
        <f t="shared" si="77"/>
        <v>0.08196296257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149437896226</v>
      </c>
      <c r="P45" s="102">
        <f t="shared" si="78"/>
        <v>65995015839</v>
      </c>
      <c r="Q45" s="102">
        <f t="shared" si="78"/>
        <v>1389302838</v>
      </c>
      <c r="R45" s="102">
        <f t="shared" si="78"/>
        <v>1372891112</v>
      </c>
      <c r="S45" s="102">
        <f t="shared" si="78"/>
        <v>396206484</v>
      </c>
      <c r="T45" s="102">
        <f t="shared" si="78"/>
        <v>655444765</v>
      </c>
      <c r="U45" s="102">
        <f t="shared" si="78"/>
        <v>12935271.8</v>
      </c>
      <c r="V45" s="102">
        <f t="shared" si="78"/>
        <v>61800951</v>
      </c>
      <c r="W45" s="102">
        <f t="shared" si="78"/>
        <v>219508903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96">
        <f>sum(Y39:Y41)</f>
        <v>0.8245811793</v>
      </c>
      <c r="Z47" s="65"/>
      <c r="AA47" s="65"/>
      <c r="AB47" s="65"/>
      <c r="AC47" s="65"/>
      <c r="AD47" s="65"/>
      <c r="AE47" s="65"/>
      <c r="AF47" s="65"/>
      <c r="AG47" s="65"/>
    </row>
    <row r="48">
      <c r="A48" s="68" t="s">
        <v>88</v>
      </c>
      <c r="B48" s="68" t="s">
        <v>89</v>
      </c>
      <c r="C48" s="23" t="s">
        <v>151</v>
      </c>
      <c r="D48" s="23" t="s">
        <v>152</v>
      </c>
      <c r="E48" s="23" t="s">
        <v>151</v>
      </c>
      <c r="F48" s="23" t="s">
        <v>152</v>
      </c>
      <c r="G48" s="23" t="s">
        <v>151</v>
      </c>
      <c r="H48" s="23" t="s">
        <v>152</v>
      </c>
      <c r="I48" s="23" t="s">
        <v>151</v>
      </c>
      <c r="J48" s="23" t="s">
        <v>152</v>
      </c>
      <c r="K48" s="23" t="s">
        <v>151</v>
      </c>
      <c r="L48" s="23" t="s">
        <v>152</v>
      </c>
      <c r="M48" s="23" t="s">
        <v>151</v>
      </c>
      <c r="N48" s="23" t="s">
        <v>152</v>
      </c>
      <c r="O48" s="23" t="s">
        <v>151</v>
      </c>
      <c r="P48" s="23" t="s">
        <v>152</v>
      </c>
      <c r="Q48" s="23" t="s">
        <v>151</v>
      </c>
      <c r="R48" s="23" t="s">
        <v>152</v>
      </c>
      <c r="S48" s="23" t="s">
        <v>151</v>
      </c>
      <c r="T48" s="23" t="s">
        <v>152</v>
      </c>
      <c r="U48" s="23" t="s">
        <v>153</v>
      </c>
      <c r="V48" s="23" t="s">
        <v>92</v>
      </c>
      <c r="W48" s="65" t="s">
        <v>154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0.00355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-27.9459</v>
      </c>
      <c r="D61" s="106">
        <v>0.911579</v>
      </c>
      <c r="E61" s="84">
        <v>-29.3855</v>
      </c>
      <c r="F61" s="106">
        <v>0.083546</v>
      </c>
      <c r="G61" s="108">
        <v>-1178.97</v>
      </c>
      <c r="H61" s="106">
        <v>6.74E-4</v>
      </c>
      <c r="I61" s="106">
        <v>-1197.25</v>
      </c>
      <c r="J61" s="106">
        <v>6.93E-4</v>
      </c>
      <c r="K61" s="106">
        <v>-754.7</v>
      </c>
      <c r="L61" s="109">
        <v>8.47E-4</v>
      </c>
      <c r="M61" s="107">
        <v>162.389</v>
      </c>
      <c r="N61" s="109">
        <v>0.001268</v>
      </c>
      <c r="O61" s="107">
        <v>89.8488</v>
      </c>
      <c r="P61" s="109">
        <v>6.78E-6</v>
      </c>
      <c r="Q61" s="107">
        <v>1055.92</v>
      </c>
      <c r="R61" s="109">
        <v>2.88E-5</v>
      </c>
      <c r="S61" s="107">
        <v>-1660.0</v>
      </c>
      <c r="T61" s="106">
        <v>0.001358</v>
      </c>
      <c r="U61" s="88">
        <v>-32.2114</v>
      </c>
      <c r="V61" s="88">
        <v>1.49808</v>
      </c>
      <c r="W61" s="109">
        <v>2.34E10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-32.269</v>
      </c>
      <c r="D62" s="106">
        <v>0.901639</v>
      </c>
      <c r="E62" s="84">
        <v>-34.0444</v>
      </c>
      <c r="F62" s="106">
        <v>0.093092</v>
      </c>
      <c r="G62" s="108">
        <v>-929.205</v>
      </c>
      <c r="H62" s="106">
        <v>9.17E-4</v>
      </c>
      <c r="I62" s="106">
        <v>-910.364</v>
      </c>
      <c r="J62" s="106">
        <v>0.001025</v>
      </c>
      <c r="K62" s="106">
        <v>-652.374</v>
      </c>
      <c r="L62" s="109">
        <v>0.001254</v>
      </c>
      <c r="M62" s="107">
        <v>308.719</v>
      </c>
      <c r="N62" s="109">
        <v>0.001005</v>
      </c>
      <c r="O62" s="107">
        <v>72.8449</v>
      </c>
      <c r="P62" s="109">
        <v>9.56E-6</v>
      </c>
      <c r="Q62" s="107">
        <v>808.018</v>
      </c>
      <c r="R62" s="109">
        <v>4.28E-5</v>
      </c>
      <c r="S62" s="107">
        <v>-1660.0</v>
      </c>
      <c r="T62" s="106">
        <v>0.001016</v>
      </c>
      <c r="U62" s="88">
        <v>-36.2083</v>
      </c>
      <c r="V62" s="88">
        <v>1.00598</v>
      </c>
      <c r="W62" s="109">
        <v>5.19E10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-34.8678</v>
      </c>
      <c r="D63" s="106">
        <v>0.888672</v>
      </c>
      <c r="E63" s="84">
        <v>-28.6933</v>
      </c>
      <c r="F63" s="106">
        <v>0.106109</v>
      </c>
      <c r="G63" s="108">
        <v>-613.862</v>
      </c>
      <c r="H63" s="106">
        <v>9.7E-4</v>
      </c>
      <c r="I63" s="106">
        <v>-596.219</v>
      </c>
      <c r="J63" s="106">
        <v>0.001136</v>
      </c>
      <c r="K63" s="106">
        <v>-463.195</v>
      </c>
      <c r="L63" s="109">
        <v>0.001461</v>
      </c>
      <c r="M63" s="107">
        <v>330.714</v>
      </c>
      <c r="N63" s="109">
        <v>0.001095</v>
      </c>
      <c r="O63" s="107">
        <v>45.3262</v>
      </c>
      <c r="P63" s="109">
        <v>7.27E-6</v>
      </c>
      <c r="Q63" s="107">
        <v>549.136</v>
      </c>
      <c r="R63" s="109">
        <v>4.9E-5</v>
      </c>
      <c r="S63" s="107">
        <v>-1660.0</v>
      </c>
      <c r="T63" s="106">
        <v>5.0E-4</v>
      </c>
      <c r="U63" s="88">
        <v>-36.4213</v>
      </c>
      <c r="V63" s="88">
        <v>0.920736</v>
      </c>
      <c r="W63" s="109">
        <v>6.2E10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-2.03E-12</v>
      </c>
      <c r="F70" s="109">
        <v>2.77E-11</v>
      </c>
      <c r="G70" s="109">
        <v>8.2E-11</v>
      </c>
      <c r="H70" s="109">
        <v>-3.77E-10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-2.03E-12</v>
      </c>
      <c r="E71" s="109">
        <v>5.96E-11</v>
      </c>
      <c r="F71" s="109">
        <v>-2.61E-9</v>
      </c>
      <c r="G71" s="109">
        <v>1.3E-10</v>
      </c>
      <c r="H71" s="109">
        <v>-1.35E-9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2.77E-11</v>
      </c>
      <c r="E72" s="109">
        <v>-2.61E-9</v>
      </c>
      <c r="F72" s="109">
        <v>1.48E-7</v>
      </c>
      <c r="G72" s="109">
        <v>-4.25E-8</v>
      </c>
      <c r="H72" s="109">
        <v>9.51E-8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8.2E-11</v>
      </c>
      <c r="E73" s="109">
        <v>1.3E-10</v>
      </c>
      <c r="F73" s="109">
        <v>-4.25E-8</v>
      </c>
      <c r="G73" s="109">
        <v>5.01E-8</v>
      </c>
      <c r="H73" s="109">
        <v>-6.32E-8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-3.77E-10</v>
      </c>
      <c r="E74" s="109">
        <v>-1.35E-9</v>
      </c>
      <c r="F74" s="109">
        <v>9.51E-8</v>
      </c>
      <c r="G74" s="109">
        <v>-6.32E-8</v>
      </c>
      <c r="H74" s="109">
        <v>2.38E-7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 t="s">
        <v>155</v>
      </c>
      <c r="E78" s="1" t="s">
        <v>180</v>
      </c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 t="s">
        <v>157</v>
      </c>
      <c r="F79" s="73"/>
      <c r="G79" s="73"/>
      <c r="H79" s="73"/>
      <c r="I79" s="2" t="s">
        <v>158</v>
      </c>
      <c r="J79" s="73"/>
      <c r="K79" s="73"/>
      <c r="L79" s="73"/>
      <c r="M79" s="2" t="s">
        <v>181</v>
      </c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>
        <v>650.0</v>
      </c>
      <c r="F80" s="106">
        <v>650.0</v>
      </c>
      <c r="G80" s="106">
        <v>650.0</v>
      </c>
      <c r="H80" s="77"/>
      <c r="I80" s="106">
        <v>690.0</v>
      </c>
      <c r="J80" s="106">
        <v>690.0</v>
      </c>
      <c r="K80" s="106">
        <v>690.0</v>
      </c>
      <c r="L80" s="23"/>
      <c r="M80" s="145">
        <f t="shared" ref="M80:M85" si="79">E80-164</f>
        <v>486</v>
      </c>
      <c r="N80" s="145"/>
      <c r="O80" s="14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115" t="s">
        <v>109</v>
      </c>
      <c r="E81" s="106">
        <v>690.0</v>
      </c>
      <c r="F81" s="106">
        <v>690.0</v>
      </c>
      <c r="G81" s="106">
        <v>690.0</v>
      </c>
      <c r="H81" s="77"/>
      <c r="I81" s="106">
        <v>735.0</v>
      </c>
      <c r="J81" s="106">
        <v>735.0</v>
      </c>
      <c r="K81" s="106">
        <v>735.0</v>
      </c>
      <c r="L81" s="23"/>
      <c r="M81" s="145">
        <f t="shared" si="79"/>
        <v>526</v>
      </c>
      <c r="N81" s="145"/>
      <c r="O81" s="145"/>
      <c r="P81" s="82"/>
      <c r="Q81" s="82"/>
      <c r="R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>
        <v>735.0</v>
      </c>
      <c r="F82" s="106">
        <v>735.0</v>
      </c>
      <c r="G82" s="106">
        <v>735.0</v>
      </c>
      <c r="H82" s="77"/>
      <c r="I82" s="106">
        <v>790.0</v>
      </c>
      <c r="J82" s="106">
        <v>790.0</v>
      </c>
      <c r="K82" s="106">
        <v>790.0</v>
      </c>
      <c r="L82" s="23"/>
      <c r="M82" s="145">
        <f t="shared" si="79"/>
        <v>571</v>
      </c>
      <c r="N82" s="145"/>
      <c r="O82" s="145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>
        <v>790.0</v>
      </c>
      <c r="F83" s="106">
        <v>790.0</v>
      </c>
      <c r="G83" s="106">
        <v>790.0</v>
      </c>
      <c r="H83" s="77"/>
      <c r="I83" s="106">
        <v>900.0</v>
      </c>
      <c r="J83" s="106">
        <v>900.0</v>
      </c>
      <c r="K83" s="106">
        <v>900.0</v>
      </c>
      <c r="L83" s="23"/>
      <c r="M83" s="145">
        <f t="shared" si="79"/>
        <v>626</v>
      </c>
      <c r="N83" s="145"/>
      <c r="O83" s="145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 t="s">
        <v>112</v>
      </c>
      <c r="E84" s="106">
        <v>900.0</v>
      </c>
      <c r="F84" s="106">
        <v>900.0</v>
      </c>
      <c r="G84" s="106">
        <v>900.0</v>
      </c>
      <c r="H84" s="77"/>
      <c r="I84" s="106">
        <v>1060.0</v>
      </c>
      <c r="J84" s="106">
        <v>1060.0</v>
      </c>
      <c r="K84" s="106">
        <v>1060.0</v>
      </c>
      <c r="L84" s="23"/>
      <c r="M84" s="145">
        <f t="shared" si="79"/>
        <v>736</v>
      </c>
      <c r="N84" s="145"/>
      <c r="O84" s="145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>
        <v>1060.0</v>
      </c>
      <c r="F85" s="106">
        <v>1060.0</v>
      </c>
      <c r="G85" s="106">
        <v>1060.0</v>
      </c>
      <c r="H85" s="77"/>
      <c r="I85" s="106">
        <v>1160.0</v>
      </c>
      <c r="J85" s="106">
        <v>1160.0</v>
      </c>
      <c r="K85" s="106">
        <v>1160.0</v>
      </c>
      <c r="L85" s="23"/>
      <c r="M85" s="145">
        <f t="shared" si="79"/>
        <v>896</v>
      </c>
      <c r="N85" s="145"/>
      <c r="O85" s="145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>
        <v>1200.0</v>
      </c>
      <c r="F86" s="106">
        <v>1200.0</v>
      </c>
      <c r="G86" s="106">
        <v>1200.0</v>
      </c>
      <c r="H86" s="77"/>
      <c r="I86" s="106">
        <v>1500.0</v>
      </c>
      <c r="J86" s="106">
        <v>1500.0</v>
      </c>
      <c r="K86" s="106">
        <v>1500.0</v>
      </c>
      <c r="L86" s="23"/>
      <c r="M86" s="145"/>
      <c r="N86" s="145"/>
      <c r="O86" s="145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132"/>
      <c r="B88" s="133"/>
      <c r="C88" s="134"/>
      <c r="D88" s="134"/>
      <c r="E88" s="134"/>
      <c r="F88" s="134"/>
      <c r="G88" s="134"/>
      <c r="H88" s="134"/>
      <c r="I88" s="134"/>
      <c r="J88" s="134"/>
      <c r="K88" s="134"/>
      <c r="L88" s="135"/>
      <c r="M88" s="135"/>
      <c r="N88" s="136"/>
      <c r="O88" s="137"/>
      <c r="P88" s="138"/>
      <c r="Q88" s="139"/>
      <c r="R88" s="140"/>
      <c r="S88" s="141"/>
      <c r="T88" s="137"/>
      <c r="U88" s="137"/>
      <c r="V88" s="141"/>
      <c r="W88" s="142"/>
      <c r="X88" s="137"/>
      <c r="Y88" s="137"/>
      <c r="Z88" s="137"/>
      <c r="AA88" s="137"/>
      <c r="AB88" s="137"/>
      <c r="AC88" s="137"/>
      <c r="AD88" s="137"/>
      <c r="AE88" s="137"/>
      <c r="AF88" s="137"/>
      <c r="AG88" s="137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 t="s">
        <v>82</v>
      </c>
      <c r="D90" s="23" t="s">
        <v>83</v>
      </c>
      <c r="E90" s="23" t="s">
        <v>15</v>
      </c>
      <c r="F90" s="23" t="s">
        <v>16</v>
      </c>
      <c r="G90" s="23" t="s">
        <v>17</v>
      </c>
      <c r="H90" s="23" t="s">
        <v>84</v>
      </c>
      <c r="I90" s="23" t="s">
        <v>85</v>
      </c>
      <c r="J90" s="23" t="s">
        <v>86</v>
      </c>
      <c r="K90" s="23" t="s">
        <v>87</v>
      </c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 t="s">
        <v>88</v>
      </c>
      <c r="B91" s="72" t="s">
        <v>89</v>
      </c>
      <c r="C91" s="73" t="s">
        <v>90</v>
      </c>
      <c r="D91" s="73" t="s">
        <v>90</v>
      </c>
      <c r="E91" s="73" t="s">
        <v>90</v>
      </c>
      <c r="F91" s="73" t="s">
        <v>90</v>
      </c>
      <c r="G91" s="73" t="s">
        <v>90</v>
      </c>
      <c r="H91" s="73" t="s">
        <v>90</v>
      </c>
      <c r="I91" s="73" t="s">
        <v>90</v>
      </c>
      <c r="J91" s="73" t="s">
        <v>90</v>
      </c>
      <c r="K91" s="73" t="s">
        <v>90</v>
      </c>
      <c r="L91" s="73" t="s">
        <v>91</v>
      </c>
      <c r="M91" s="73" t="s">
        <v>92</v>
      </c>
      <c r="N91" s="74" t="s">
        <v>93</v>
      </c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>
        <v>1.0</v>
      </c>
      <c r="B92" s="68" t="s">
        <v>94</v>
      </c>
      <c r="C92" s="77">
        <f t="shared" ref="C92:C109" si="81">(C113*D113)/L92</f>
        <v>0.3140912579</v>
      </c>
      <c r="D92" s="77">
        <f t="shared" ref="D92:D109" si="82">(E113*F113)/L92</f>
        <v>0.3842242893</v>
      </c>
      <c r="E92" s="77">
        <f t="shared" ref="E92:E109" si="83">(G113*H113)/$L92</f>
        <v>0.1466313463</v>
      </c>
      <c r="F92" s="77">
        <f t="shared" ref="F92:F109" si="84">(J113*I113)/$L92</f>
        <v>0.130669565</v>
      </c>
      <c r="G92" s="77">
        <f t="shared" ref="G92:G109" si="85">(K113*L113)/$L92</f>
        <v>0.02425654941</v>
      </c>
      <c r="H92" s="77">
        <f t="shared" ref="H92:H109" si="86">(M113*N113)/L92</f>
        <v>-0.03130460314</v>
      </c>
      <c r="I92" s="77">
        <f t="shared" ref="I92:I109" si="87">(O113*P113)/L92</f>
        <v>-0.0001667782162</v>
      </c>
      <c r="J92" s="77">
        <f t="shared" ref="J92:J109" si="88">(Q113*R113)/L92</f>
        <v>-0.005466089776</v>
      </c>
      <c r="K92" s="77">
        <f t="shared" ref="K92:K109" si="89">(S113*T113)/L92</f>
        <v>0.03705998077</v>
      </c>
      <c r="L92" s="23">
        <f t="shared" ref="L92:M92" si="80">U113</f>
        <v>-43.3589</v>
      </c>
      <c r="M92" s="23">
        <f t="shared" si="80"/>
        <v>13.9368</v>
      </c>
      <c r="N92" s="78">
        <f t="shared" ref="N92:N109" si="91">M92/abs(L92)</f>
        <v>0.3214288185</v>
      </c>
      <c r="O92" s="65"/>
      <c r="P92" s="65"/>
      <c r="Q92" s="65"/>
      <c r="R92" s="65"/>
      <c r="S92" s="79"/>
      <c r="T92" s="23"/>
      <c r="U92" s="1" t="s">
        <v>159</v>
      </c>
      <c r="V92" s="83" t="s">
        <v>160</v>
      </c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>
        <v>1.0</v>
      </c>
      <c r="B93" s="68" t="s">
        <v>96</v>
      </c>
      <c r="C93" s="77">
        <f t="shared" si="81"/>
        <v>0.299202257</v>
      </c>
      <c r="D93" s="77">
        <f t="shared" si="82"/>
        <v>0.3578633799</v>
      </c>
      <c r="E93" s="77">
        <f t="shared" si="83"/>
        <v>0.1862428423</v>
      </c>
      <c r="F93" s="77">
        <f t="shared" si="84"/>
        <v>0.1433826198</v>
      </c>
      <c r="G93" s="77">
        <f t="shared" si="85"/>
        <v>0.02429031047</v>
      </c>
      <c r="H93" s="77">
        <f t="shared" si="86"/>
        <v>-0.03370623384</v>
      </c>
      <c r="I93" s="77">
        <f t="shared" si="87"/>
        <v>-0.0001421222369</v>
      </c>
      <c r="J93" s="77">
        <f t="shared" si="88"/>
        <v>-0.00681665764</v>
      </c>
      <c r="K93" s="77">
        <f t="shared" si="89"/>
        <v>0.02964497767</v>
      </c>
      <c r="L93" s="23">
        <f t="shared" ref="L93:M93" si="90">U114</f>
        <v>-39.1412</v>
      </c>
      <c r="M93" s="23">
        <f t="shared" si="90"/>
        <v>8.57908</v>
      </c>
      <c r="N93" s="78">
        <f t="shared" si="91"/>
        <v>0.2191828559</v>
      </c>
      <c r="O93" s="81" t="s">
        <v>97</v>
      </c>
      <c r="S93" s="117"/>
      <c r="T93" s="1" t="s">
        <v>161</v>
      </c>
      <c r="U93" s="100">
        <f t="shared" ref="U93:U95" si="93">D122*W122</f>
        <v>515214490</v>
      </c>
      <c r="V93" s="78">
        <f t="shared" ref="V93:V95" si="94">U93/(D125*W125)</f>
        <v>0.02415337919</v>
      </c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>
        <v>1.0</v>
      </c>
      <c r="B94" s="68" t="s">
        <v>98</v>
      </c>
      <c r="C94" s="77">
        <f t="shared" si="81"/>
        <v>0.2614305197</v>
      </c>
      <c r="D94" s="77">
        <f t="shared" si="82"/>
        <v>0.3856186452</v>
      </c>
      <c r="E94" s="77">
        <f t="shared" si="83"/>
        <v>0.1871599763</v>
      </c>
      <c r="F94" s="77">
        <f t="shared" si="84"/>
        <v>0.1716652309</v>
      </c>
      <c r="G94" s="77">
        <f t="shared" si="85"/>
        <v>0.02345590153</v>
      </c>
      <c r="H94" s="77">
        <f t="shared" si="86"/>
        <v>-0.04775745888</v>
      </c>
      <c r="I94" s="77">
        <f t="shared" si="87"/>
        <v>-0.0002053173238</v>
      </c>
      <c r="J94" s="77">
        <f t="shared" si="88"/>
        <v>-0.007553447954</v>
      </c>
      <c r="K94" s="77">
        <f t="shared" si="89"/>
        <v>0.02637044672</v>
      </c>
      <c r="L94" s="23">
        <f t="shared" ref="L94:M94" si="92">U115</f>
        <v>-42.3019</v>
      </c>
      <c r="M94" s="23">
        <f t="shared" si="92"/>
        <v>11.7463</v>
      </c>
      <c r="N94" s="78">
        <f t="shared" si="91"/>
        <v>0.2776778348</v>
      </c>
      <c r="O94" s="82" t="s">
        <v>18</v>
      </c>
      <c r="P94" s="82" t="s">
        <v>99</v>
      </c>
      <c r="Q94" s="82" t="s">
        <v>100</v>
      </c>
      <c r="R94" s="82" t="s">
        <v>101</v>
      </c>
      <c r="S94" s="71"/>
      <c r="T94" s="1" t="s">
        <v>162</v>
      </c>
      <c r="U94" s="100">
        <f t="shared" si="93"/>
        <v>1167754440</v>
      </c>
      <c r="V94" s="78">
        <f t="shared" si="94"/>
        <v>0.02495464986</v>
      </c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>
        <v>2.0</v>
      </c>
      <c r="B95" s="68" t="s">
        <v>94</v>
      </c>
      <c r="C95" s="77">
        <f t="shared" si="81"/>
        <v>0.03005670855</v>
      </c>
      <c r="D95" s="77">
        <f t="shared" si="82"/>
        <v>0.497575055</v>
      </c>
      <c r="E95" s="77">
        <f t="shared" si="83"/>
        <v>0.3136675778</v>
      </c>
      <c r="F95" s="77">
        <f t="shared" si="84"/>
        <v>0.17116588</v>
      </c>
      <c r="G95" s="77">
        <f t="shared" si="85"/>
        <v>0.002476973036</v>
      </c>
      <c r="H95" s="77">
        <f t="shared" si="86"/>
        <v>-0.009816865771</v>
      </c>
      <c r="I95" s="77">
        <f t="shared" si="87"/>
        <v>-0.0002345936026</v>
      </c>
      <c r="J95" s="77">
        <f t="shared" si="88"/>
        <v>-0.009630767065</v>
      </c>
      <c r="K95" s="77">
        <f t="shared" si="89"/>
        <v>0.004749632513</v>
      </c>
      <c r="L95" s="23">
        <f t="shared" ref="L95:M95" si="95">U116</f>
        <v>-241.505</v>
      </c>
      <c r="M95" s="23">
        <f t="shared" si="95"/>
        <v>9.62755</v>
      </c>
      <c r="N95" s="78">
        <f t="shared" si="91"/>
        <v>0.03986480611</v>
      </c>
      <c r="O95" s="82" t="s">
        <v>13</v>
      </c>
      <c r="P95" s="87">
        <v>-34.8678</v>
      </c>
      <c r="Q95" s="87">
        <v>0.747306</v>
      </c>
      <c r="R95" s="85">
        <f t="shared" ref="R95:R100" si="97">Q95/abs(P95)</f>
        <v>0.02143255382</v>
      </c>
      <c r="S95" s="119"/>
      <c r="T95" s="1" t="s">
        <v>163</v>
      </c>
      <c r="U95" s="100">
        <f t="shared" si="93"/>
        <v>2756041710</v>
      </c>
      <c r="V95" s="78">
        <f t="shared" si="94"/>
        <v>0.05002102648</v>
      </c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>
        <v>2.0</v>
      </c>
      <c r="B96" s="68" t="s">
        <v>96</v>
      </c>
      <c r="C96" s="77">
        <f t="shared" si="81"/>
        <v>0.01010481392</v>
      </c>
      <c r="D96" s="77">
        <f t="shared" si="82"/>
        <v>0.5561228933</v>
      </c>
      <c r="E96" s="77">
        <f t="shared" si="83"/>
        <v>0.3153859722</v>
      </c>
      <c r="F96" s="77">
        <f t="shared" si="84"/>
        <v>0.1427748546</v>
      </c>
      <c r="G96" s="77">
        <f t="shared" si="85"/>
        <v>0.0008899124256</v>
      </c>
      <c r="H96" s="77">
        <f t="shared" si="86"/>
        <v>-0.01622210417</v>
      </c>
      <c r="I96" s="77">
        <f t="shared" si="87"/>
        <v>-0.0002420855895</v>
      </c>
      <c r="J96" s="77">
        <f t="shared" si="88"/>
        <v>-0.01027778113</v>
      </c>
      <c r="K96" s="77">
        <f t="shared" si="89"/>
        <v>0.001471748048</v>
      </c>
      <c r="L96" s="23">
        <f t="shared" ref="L96:M96" si="96">U117</f>
        <v>-302.28</v>
      </c>
      <c r="M96" s="23">
        <f t="shared" si="96"/>
        <v>4.17868</v>
      </c>
      <c r="N96" s="78">
        <f t="shared" si="91"/>
        <v>0.01382387191</v>
      </c>
      <c r="O96" s="82" t="s">
        <v>103</v>
      </c>
      <c r="P96" s="87">
        <v>-28.6933</v>
      </c>
      <c r="Q96" s="87">
        <v>6.30843</v>
      </c>
      <c r="R96" s="85">
        <f t="shared" si="97"/>
        <v>0.2198572489</v>
      </c>
      <c r="S96" s="119"/>
      <c r="T96" s="1" t="s">
        <v>164</v>
      </c>
      <c r="U96" s="100">
        <f t="shared" ref="U96:U98" si="99">D128*W128</f>
        <v>2006625440</v>
      </c>
      <c r="V96" s="78">
        <f t="shared" ref="V96:V98" si="100">U96/(D125*W125)</f>
        <v>0.09407108318</v>
      </c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>
        <v>2.0</v>
      </c>
      <c r="B97" s="68" t="s">
        <v>98</v>
      </c>
      <c r="C97" s="77">
        <f t="shared" si="81"/>
        <v>0.004708370104</v>
      </c>
      <c r="D97" s="77">
        <f t="shared" si="82"/>
        <v>0.7476288131</v>
      </c>
      <c r="E97" s="77">
        <f t="shared" si="83"/>
        <v>0.2311271278</v>
      </c>
      <c r="F97" s="77">
        <f t="shared" si="84"/>
        <v>0.09749093845</v>
      </c>
      <c r="G97" s="77">
        <f t="shared" si="85"/>
        <v>0.0004179699978</v>
      </c>
      <c r="H97" s="77">
        <f t="shared" si="86"/>
        <v>-0.07183983821</v>
      </c>
      <c r="I97" s="77">
        <f t="shared" si="87"/>
        <v>-0.0002280673512</v>
      </c>
      <c r="J97" s="77">
        <f t="shared" si="88"/>
        <v>-0.01004412155</v>
      </c>
      <c r="K97" s="77">
        <f t="shared" si="89"/>
        <v>0.0007363459939</v>
      </c>
      <c r="L97" s="23">
        <f t="shared" ref="L97:M97" si="98">U118</f>
        <v>-100.996</v>
      </c>
      <c r="M97" s="23">
        <f t="shared" si="98"/>
        <v>2.26434</v>
      </c>
      <c r="N97" s="78">
        <f t="shared" si="91"/>
        <v>0.02242009585</v>
      </c>
      <c r="O97" s="82" t="s">
        <v>104</v>
      </c>
      <c r="P97" s="87">
        <v>-613.862</v>
      </c>
      <c r="Q97" s="87">
        <v>229.887</v>
      </c>
      <c r="R97" s="85">
        <f t="shared" si="97"/>
        <v>0.3744929642</v>
      </c>
      <c r="S97" s="119"/>
      <c r="T97" s="1" t="s">
        <v>165</v>
      </c>
      <c r="U97" s="100">
        <f t="shared" si="99"/>
        <v>8314183800</v>
      </c>
      <c r="V97" s="78">
        <f t="shared" si="100"/>
        <v>0.1776722387</v>
      </c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>
        <v>3.0</v>
      </c>
      <c r="B98" s="68" t="s">
        <v>94</v>
      </c>
      <c r="C98" s="77">
        <f t="shared" si="81"/>
        <v>0.02560508544</v>
      </c>
      <c r="D98" s="77">
        <f t="shared" si="82"/>
        <v>0.3649873208</v>
      </c>
      <c r="E98" s="77">
        <f t="shared" si="83"/>
        <v>0.2231141404</v>
      </c>
      <c r="F98" s="77">
        <f t="shared" si="84"/>
        <v>0.3660928806</v>
      </c>
      <c r="G98" s="77">
        <f t="shared" si="85"/>
        <v>0.02733914288</v>
      </c>
      <c r="H98" s="77">
        <f t="shared" si="86"/>
        <v>-0.009581667598</v>
      </c>
      <c r="I98" s="77">
        <f t="shared" si="87"/>
        <v>-0.0001320432645</v>
      </c>
      <c r="J98" s="77">
        <f t="shared" si="88"/>
        <v>-0.008672898285</v>
      </c>
      <c r="K98" s="77">
        <f t="shared" si="89"/>
        <v>0.0112516552</v>
      </c>
      <c r="L98" s="23">
        <f t="shared" ref="L98:M98" si="101">U119</f>
        <v>-228.825</v>
      </c>
      <c r="M98" s="23">
        <f t="shared" si="101"/>
        <v>7.48477</v>
      </c>
      <c r="N98" s="78">
        <f t="shared" si="91"/>
        <v>0.03270958156</v>
      </c>
      <c r="O98" s="82" t="s">
        <v>105</v>
      </c>
      <c r="P98" s="87">
        <v>-596.219</v>
      </c>
      <c r="Q98" s="87">
        <v>70.8125</v>
      </c>
      <c r="R98" s="85">
        <f t="shared" si="97"/>
        <v>0.1187692777</v>
      </c>
      <c r="S98" s="119"/>
      <c r="T98" s="1" t="s">
        <v>166</v>
      </c>
      <c r="U98" s="100">
        <f t="shared" si="99"/>
        <v>9055754400</v>
      </c>
      <c r="V98" s="78">
        <f t="shared" si="100"/>
        <v>0.1643582276</v>
      </c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>
        <v>3.0</v>
      </c>
      <c r="B99" s="68" t="s">
        <v>96</v>
      </c>
      <c r="C99" s="77">
        <f t="shared" si="81"/>
        <v>0.008439033627</v>
      </c>
      <c r="D99" s="77">
        <f t="shared" si="82"/>
        <v>0.4789392634</v>
      </c>
      <c r="E99" s="77">
        <f t="shared" si="83"/>
        <v>0.2525830307</v>
      </c>
      <c r="F99" s="77">
        <f t="shared" si="84"/>
        <v>0.2862331778</v>
      </c>
      <c r="G99" s="77">
        <f t="shared" si="85"/>
        <v>0.01060445765</v>
      </c>
      <c r="H99" s="77">
        <f t="shared" si="86"/>
        <v>-0.03040065459</v>
      </c>
      <c r="I99" s="77">
        <f t="shared" si="87"/>
        <v>-0.0001544636127</v>
      </c>
      <c r="J99" s="77">
        <f t="shared" si="88"/>
        <v>-0.01006781965</v>
      </c>
      <c r="K99" s="77">
        <f t="shared" si="89"/>
        <v>0.003821187631</v>
      </c>
      <c r="L99" s="23">
        <f t="shared" ref="L99:M99" si="102">U120</f>
        <v>-200.702</v>
      </c>
      <c r="M99" s="23">
        <f t="shared" si="102"/>
        <v>2.71707</v>
      </c>
      <c r="N99" s="78">
        <f t="shared" si="91"/>
        <v>0.01353783221</v>
      </c>
      <c r="O99" s="82" t="s">
        <v>106</v>
      </c>
      <c r="P99" s="88">
        <v>-463.195</v>
      </c>
      <c r="Q99" s="89">
        <v>157.777</v>
      </c>
      <c r="R99" s="85">
        <f t="shared" si="97"/>
        <v>0.3406275974</v>
      </c>
      <c r="S99" s="119"/>
      <c r="T99" s="122"/>
      <c r="U99" s="123"/>
      <c r="V99" s="23"/>
      <c r="W99" s="124" t="s">
        <v>167</v>
      </c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>
        <v>3.0</v>
      </c>
      <c r="B100" s="68" t="s">
        <v>98</v>
      </c>
      <c r="C100" s="77">
        <f t="shared" si="81"/>
        <v>0.004552927107</v>
      </c>
      <c r="D100" s="77">
        <f t="shared" si="82"/>
        <v>0.5772829578</v>
      </c>
      <c r="E100" s="77">
        <f t="shared" si="83"/>
        <v>0.247158734</v>
      </c>
      <c r="F100" s="77">
        <f t="shared" si="84"/>
        <v>0.2348235806</v>
      </c>
      <c r="G100" s="77">
        <f t="shared" si="85"/>
        <v>0.006171441075</v>
      </c>
      <c r="H100" s="77">
        <f t="shared" si="86"/>
        <v>-0.06177585104</v>
      </c>
      <c r="I100" s="77">
        <f t="shared" si="87"/>
        <v>-0.0001572066071</v>
      </c>
      <c r="J100" s="77">
        <f t="shared" si="88"/>
        <v>-0.01017350417</v>
      </c>
      <c r="K100" s="77">
        <f t="shared" si="89"/>
        <v>0.002120758531</v>
      </c>
      <c r="L100" s="23">
        <f t="shared" ref="L100:M100" si="103">U121</f>
        <v>-104.887</v>
      </c>
      <c r="M100" s="23">
        <f t="shared" si="103"/>
        <v>1.94051</v>
      </c>
      <c r="N100" s="78">
        <f t="shared" si="91"/>
        <v>0.01850095817</v>
      </c>
      <c r="O100" s="82" t="s">
        <v>168</v>
      </c>
      <c r="P100" s="88">
        <v>330.714</v>
      </c>
      <c r="Q100" s="89">
        <v>364.796</v>
      </c>
      <c r="R100" s="85">
        <f t="shared" si="97"/>
        <v>1.103055813</v>
      </c>
      <c r="S100" s="119"/>
      <c r="T100" s="115" t="s">
        <v>169</v>
      </c>
      <c r="U100" s="123">
        <f>sum(U93:U95)</f>
        <v>4439010640</v>
      </c>
      <c r="V100" s="78">
        <f>U100/(D125*W125+D116*W126+D117*W117)</f>
        <v>0.120694307</v>
      </c>
      <c r="W100" s="121">
        <f>U100/Z131</f>
        <v>0.0297047185</v>
      </c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>
        <v>4.0</v>
      </c>
      <c r="B101" s="68" t="s">
        <v>94</v>
      </c>
      <c r="C101" s="77">
        <f t="shared" si="81"/>
        <v>0.07428219637</v>
      </c>
      <c r="D101" s="77">
        <f t="shared" si="82"/>
        <v>0.3629906737</v>
      </c>
      <c r="E101" s="77">
        <f t="shared" si="83"/>
        <v>0.1411658312</v>
      </c>
      <c r="F101" s="77">
        <f t="shared" si="84"/>
        <v>0.1846283252</v>
      </c>
      <c r="G101" s="77">
        <f t="shared" si="85"/>
        <v>0.1533291484</v>
      </c>
      <c r="H101" s="77">
        <f t="shared" si="86"/>
        <v>-0.01880227747</v>
      </c>
      <c r="I101" s="77">
        <f t="shared" si="87"/>
        <v>-0.00009066109358</v>
      </c>
      <c r="J101" s="77">
        <f t="shared" si="88"/>
        <v>-0.005123236791</v>
      </c>
      <c r="K101" s="77">
        <f t="shared" si="89"/>
        <v>0.1076158602</v>
      </c>
      <c r="L101" s="23">
        <f t="shared" ref="L101:M101" si="104">U122</f>
        <v>-109.658</v>
      </c>
      <c r="M101" s="23">
        <f t="shared" si="104"/>
        <v>5.70772</v>
      </c>
      <c r="N101" s="78">
        <f t="shared" si="91"/>
        <v>0.05205019242</v>
      </c>
      <c r="O101" s="23"/>
      <c r="P101" s="125"/>
      <c r="Q101" s="126"/>
      <c r="R101" s="126"/>
      <c r="S101" s="71"/>
      <c r="T101" s="115" t="s">
        <v>170</v>
      </c>
      <c r="U101" s="123">
        <f>sum(U96:U98)</f>
        <v>19376563640</v>
      </c>
      <c r="V101" s="78">
        <f>U101/(D125*W125+D116*W126+D117*W117)</f>
        <v>0.5268383228</v>
      </c>
      <c r="W101" s="96">
        <f>U101/Z131</f>
        <v>0.1296629846</v>
      </c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>
        <v>4.0</v>
      </c>
      <c r="B102" s="68" t="s">
        <v>96</v>
      </c>
      <c r="C102" s="77">
        <f t="shared" si="81"/>
        <v>0.04613604547</v>
      </c>
      <c r="D102" s="77">
        <f t="shared" si="82"/>
        <v>0.4213819271</v>
      </c>
      <c r="E102" s="77">
        <f t="shared" si="83"/>
        <v>0.1390777149</v>
      </c>
      <c r="F102" s="77">
        <f t="shared" si="84"/>
        <v>0.2570565153</v>
      </c>
      <c r="G102" s="77">
        <f t="shared" si="85"/>
        <v>0.1176401345</v>
      </c>
      <c r="H102" s="77">
        <f t="shared" si="86"/>
        <v>-0.02971059355</v>
      </c>
      <c r="I102" s="77">
        <f t="shared" si="87"/>
        <v>-0.00009094262684</v>
      </c>
      <c r="J102" s="77">
        <f t="shared" si="88"/>
        <v>-0.006349669039</v>
      </c>
      <c r="K102" s="77">
        <f t="shared" si="89"/>
        <v>0.05485369132</v>
      </c>
      <c r="L102" s="23">
        <f t="shared" ref="L102:M102" si="105">U123</f>
        <v>-116.056</v>
      </c>
      <c r="M102" s="23">
        <f t="shared" si="105"/>
        <v>3.08179</v>
      </c>
      <c r="N102" s="78">
        <f t="shared" si="91"/>
        <v>0.02655433584</v>
      </c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>
        <v>4.0</v>
      </c>
      <c r="B103" s="68" t="s">
        <v>98</v>
      </c>
      <c r="C103" s="77">
        <f t="shared" si="81"/>
        <v>0.1130178151</v>
      </c>
      <c r="D103" s="77">
        <f t="shared" si="82"/>
        <v>0.4750620215</v>
      </c>
      <c r="E103" s="77">
        <f t="shared" si="83"/>
        <v>0.1181320234</v>
      </c>
      <c r="F103" s="77">
        <f t="shared" si="84"/>
        <v>0.2459659978</v>
      </c>
      <c r="G103" s="77">
        <f t="shared" si="85"/>
        <v>0.07316206026</v>
      </c>
      <c r="H103" s="77">
        <f t="shared" si="86"/>
        <v>-0.0486348908</v>
      </c>
      <c r="I103" s="77">
        <f t="shared" si="87"/>
        <v>-0.00007833239406</v>
      </c>
      <c r="J103" s="77">
        <f t="shared" si="88"/>
        <v>-0.006002968239</v>
      </c>
      <c r="K103" s="77">
        <f t="shared" si="89"/>
        <v>0.0293636072</v>
      </c>
      <c r="L103" s="23">
        <f t="shared" ref="L103:M103" si="106">U124</f>
        <v>-68.574</v>
      </c>
      <c r="M103" s="23">
        <f t="shared" si="106"/>
        <v>2.30144</v>
      </c>
      <c r="N103" s="78">
        <f t="shared" si="91"/>
        <v>0.03356140811</v>
      </c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>
        <v>5.0</v>
      </c>
      <c r="B104" s="68" t="s">
        <v>94</v>
      </c>
      <c r="C104" s="77">
        <f t="shared" si="81"/>
        <v>0.7908658294</v>
      </c>
      <c r="D104" s="77">
        <f t="shared" si="82"/>
        <v>0.0762165253</v>
      </c>
      <c r="E104" s="77">
        <f t="shared" si="83"/>
        <v>0.02466908548</v>
      </c>
      <c r="F104" s="77">
        <f t="shared" si="84"/>
        <v>0.02575778296</v>
      </c>
      <c r="G104" s="77">
        <f t="shared" si="85"/>
        <v>0.01984486548</v>
      </c>
      <c r="H104" s="77">
        <f t="shared" si="86"/>
        <v>-0.006392434107</v>
      </c>
      <c r="I104" s="77">
        <f t="shared" si="87"/>
        <v>-0.00001891177856</v>
      </c>
      <c r="J104" s="77">
        <f t="shared" si="88"/>
        <v>-0.0009440910982</v>
      </c>
      <c r="K104" s="77">
        <f t="shared" si="89"/>
        <v>0.06998391874</v>
      </c>
      <c r="L104" s="23">
        <f t="shared" ref="L104:M104" si="107">U125</f>
        <v>-32.2114</v>
      </c>
      <c r="M104" s="23">
        <f t="shared" si="107"/>
        <v>1.49808</v>
      </c>
      <c r="N104" s="78">
        <f t="shared" si="91"/>
        <v>0.04650775812</v>
      </c>
      <c r="O104" s="23"/>
      <c r="P104" s="23"/>
      <c r="Q104" s="93"/>
      <c r="R104" s="93"/>
      <c r="S104" s="79"/>
      <c r="T104" s="65"/>
      <c r="U104" s="65"/>
      <c r="V104" s="79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>
        <v>5.0</v>
      </c>
      <c r="B105" s="68" t="s">
        <v>96</v>
      </c>
      <c r="C105" s="77">
        <f t="shared" si="81"/>
        <v>0.8035447367</v>
      </c>
      <c r="D105" s="77">
        <f t="shared" si="82"/>
        <v>0.08752858557</v>
      </c>
      <c r="E105" s="77">
        <f t="shared" si="83"/>
        <v>0.02353275313</v>
      </c>
      <c r="F105" s="77">
        <f t="shared" si="84"/>
        <v>0.0257709724</v>
      </c>
      <c r="G105" s="77">
        <f t="shared" si="85"/>
        <v>0.02259363174</v>
      </c>
      <c r="H105" s="77">
        <f t="shared" si="86"/>
        <v>-0.008568825242</v>
      </c>
      <c r="I105" s="77">
        <f t="shared" si="87"/>
        <v>-0.00001923308313</v>
      </c>
      <c r="J105" s="77">
        <f t="shared" si="88"/>
        <v>-0.0009551172079</v>
      </c>
      <c r="K105" s="77">
        <f t="shared" si="89"/>
        <v>0.04657937545</v>
      </c>
      <c r="L105" s="23">
        <f t="shared" ref="L105:M105" si="108">U126</f>
        <v>-36.2083</v>
      </c>
      <c r="M105" s="23">
        <f t="shared" si="108"/>
        <v>1.00598</v>
      </c>
      <c r="N105" s="78">
        <f t="shared" si="91"/>
        <v>0.0277831326</v>
      </c>
      <c r="O105" s="23"/>
      <c r="P105" s="23"/>
      <c r="Q105" s="93"/>
      <c r="R105" s="93"/>
      <c r="S105" s="79"/>
      <c r="T105" s="65"/>
      <c r="U105" s="65"/>
      <c r="V105" s="79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>
        <v>5.0</v>
      </c>
      <c r="B106" s="68" t="s">
        <v>98</v>
      </c>
      <c r="C106" s="77">
        <f t="shared" si="81"/>
        <v>0.8507669293</v>
      </c>
      <c r="D106" s="77">
        <f t="shared" si="82"/>
        <v>0.08359441782</v>
      </c>
      <c r="E106" s="77">
        <f t="shared" si="83"/>
        <v>0.01634884367</v>
      </c>
      <c r="F106" s="77">
        <f t="shared" si="84"/>
        <v>0.01859639233</v>
      </c>
      <c r="G106" s="77">
        <f t="shared" si="85"/>
        <v>0.018580553</v>
      </c>
      <c r="H106" s="77">
        <f t="shared" si="86"/>
        <v>-0.009942858437</v>
      </c>
      <c r="I106" s="77">
        <f t="shared" si="87"/>
        <v>-0.000009047493472</v>
      </c>
      <c r="J106" s="77">
        <f t="shared" si="88"/>
        <v>-0.000738789225</v>
      </c>
      <c r="K106" s="77">
        <f t="shared" si="89"/>
        <v>0.02278886256</v>
      </c>
      <c r="L106" s="23">
        <f t="shared" ref="L106:M106" si="109">U127</f>
        <v>-36.4213</v>
      </c>
      <c r="M106" s="23">
        <f t="shared" si="109"/>
        <v>0.920736</v>
      </c>
      <c r="N106" s="78">
        <f t="shared" si="91"/>
        <v>0.025280152</v>
      </c>
      <c r="O106" s="23"/>
      <c r="P106" s="23"/>
      <c r="Q106" s="93"/>
      <c r="R106" s="93"/>
      <c r="S106" s="79"/>
      <c r="T106" s="65"/>
      <c r="U106" s="65"/>
      <c r="V106" s="79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>
        <v>6.0</v>
      </c>
      <c r="B107" s="68" t="s">
        <v>94</v>
      </c>
      <c r="C107" s="77">
        <f t="shared" si="81"/>
        <v>0.5559298843</v>
      </c>
      <c r="D107" s="77">
        <f t="shared" si="82"/>
        <v>0.1910986487</v>
      </c>
      <c r="E107" s="77">
        <f t="shared" si="83"/>
        <v>0.05691826399</v>
      </c>
      <c r="F107" s="77">
        <f t="shared" si="84"/>
        <v>0.05939701472</v>
      </c>
      <c r="G107" s="77">
        <f t="shared" si="85"/>
        <v>0.02621902363</v>
      </c>
      <c r="H107" s="77">
        <f t="shared" si="86"/>
        <v>-0.01797912156</v>
      </c>
      <c r="I107" s="77">
        <f t="shared" si="87"/>
        <v>-0.00003979441376</v>
      </c>
      <c r="J107" s="77">
        <f t="shared" si="88"/>
        <v>-0.002565808086</v>
      </c>
      <c r="K107" s="77">
        <f t="shared" si="89"/>
        <v>0.1310253639</v>
      </c>
      <c r="L107" s="23">
        <f t="shared" ref="L107:M107" si="110">U128</f>
        <v>-29.7982</v>
      </c>
      <c r="M107" s="23">
        <f t="shared" si="110"/>
        <v>4.21526</v>
      </c>
      <c r="N107" s="78">
        <f t="shared" si="91"/>
        <v>0.1414602224</v>
      </c>
      <c r="O107" s="23"/>
      <c r="P107" s="23"/>
      <c r="Q107" s="93"/>
      <c r="R107" s="93"/>
      <c r="S107" s="79"/>
      <c r="T107" s="65"/>
      <c r="U107" s="79"/>
      <c r="V107" s="79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>
        <v>6.0</v>
      </c>
      <c r="B108" s="68" t="s">
        <v>96</v>
      </c>
      <c r="C108" s="77">
        <f t="shared" si="81"/>
        <v>0.6171672923</v>
      </c>
      <c r="D108" s="77">
        <f t="shared" si="82"/>
        <v>0.1690441944</v>
      </c>
      <c r="E108" s="77">
        <f t="shared" si="83"/>
        <v>0.04352159884</v>
      </c>
      <c r="F108" s="77">
        <f t="shared" si="84"/>
        <v>0.04240750418</v>
      </c>
      <c r="G108" s="77">
        <f t="shared" si="85"/>
        <v>0.02550068039</v>
      </c>
      <c r="H108" s="77">
        <f t="shared" si="86"/>
        <v>-0.01819048025</v>
      </c>
      <c r="I108" s="77">
        <f t="shared" si="87"/>
        <v>-0.00003325803784</v>
      </c>
      <c r="J108" s="77">
        <f t="shared" si="88"/>
        <v>-0.001775673431</v>
      </c>
      <c r="K108" s="77">
        <f t="shared" si="89"/>
        <v>0.122383335</v>
      </c>
      <c r="L108" s="23">
        <f t="shared" ref="L108:M108" si="111">U129</f>
        <v>-28.9997</v>
      </c>
      <c r="M108" s="23">
        <f t="shared" si="111"/>
        <v>2.11548</v>
      </c>
      <c r="N108" s="78">
        <f t="shared" si="91"/>
        <v>0.07294834084</v>
      </c>
      <c r="O108" s="23"/>
      <c r="P108" s="23"/>
      <c r="Q108" s="93"/>
      <c r="R108" s="93"/>
      <c r="S108" s="79"/>
      <c r="T108" s="65"/>
      <c r="U108" s="79"/>
      <c r="V108" s="79"/>
      <c r="W108" s="94"/>
      <c r="X108" s="80" t="s">
        <v>110</v>
      </c>
      <c r="Y108" s="99">
        <f>sum(W119:W121)</f>
        <v>22058000000</v>
      </c>
      <c r="Z108" s="65"/>
      <c r="AA108" s="65"/>
      <c r="AB108" s="65"/>
      <c r="AC108" s="65"/>
      <c r="AD108" s="65"/>
      <c r="AE108" s="65"/>
      <c r="AF108" s="65"/>
      <c r="AG108" s="65"/>
    </row>
    <row r="109">
      <c r="A109" s="76">
        <v>6.0</v>
      </c>
      <c r="B109" s="68" t="s">
        <v>98</v>
      </c>
      <c r="C109" s="77">
        <f t="shared" si="81"/>
        <v>0.6524147507</v>
      </c>
      <c r="D109" s="77">
        <f t="shared" si="82"/>
        <v>0.1925423121</v>
      </c>
      <c r="E109" s="77">
        <f t="shared" si="83"/>
        <v>0.03632322591</v>
      </c>
      <c r="F109" s="77">
        <f t="shared" si="84"/>
        <v>0.03347059922</v>
      </c>
      <c r="G109" s="77">
        <f t="shared" si="85"/>
        <v>0.02829085132</v>
      </c>
      <c r="H109" s="77">
        <f t="shared" si="86"/>
        <v>-0.02501375574</v>
      </c>
      <c r="I109" s="77">
        <f t="shared" si="87"/>
        <v>-0.00002872556552</v>
      </c>
      <c r="J109" s="77">
        <f t="shared" si="88"/>
        <v>-0.001562479733</v>
      </c>
      <c r="K109" s="77">
        <f t="shared" si="89"/>
        <v>0.08356188162</v>
      </c>
      <c r="L109" s="23">
        <f t="shared" ref="L109:M109" si="112">U130</f>
        <v>-27.0767</v>
      </c>
      <c r="M109" s="23">
        <f t="shared" si="112"/>
        <v>1.99911</v>
      </c>
      <c r="N109" s="78">
        <f t="shared" si="91"/>
        <v>0.07383137532</v>
      </c>
      <c r="O109" s="23"/>
      <c r="P109" s="23"/>
      <c r="Q109" s="93"/>
      <c r="R109" s="93"/>
      <c r="S109" s="79"/>
      <c r="T109" s="65"/>
      <c r="U109" s="79"/>
      <c r="V109" s="79"/>
      <c r="W109" s="94"/>
      <c r="X109" s="80" t="s">
        <v>111</v>
      </c>
      <c r="Y109" s="99">
        <f>sum(W122:W124)</f>
        <v>17080000000</v>
      </c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 t="s">
        <v>112</v>
      </c>
      <c r="Y110" s="99">
        <f>sum(W125:W127)</f>
        <v>137300000000</v>
      </c>
      <c r="Z110" s="65">
        <f>15/200</f>
        <v>0.075</v>
      </c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 t="s">
        <v>82</v>
      </c>
      <c r="E111" s="23" t="s">
        <v>83</v>
      </c>
      <c r="G111" s="23" t="s">
        <v>120</v>
      </c>
      <c r="I111" s="23" t="s">
        <v>121</v>
      </c>
      <c r="K111" s="23" t="s">
        <v>122</v>
      </c>
      <c r="M111" s="23" t="s">
        <v>84</v>
      </c>
      <c r="O111" s="23" t="s">
        <v>85</v>
      </c>
      <c r="Q111" s="23" t="s">
        <v>86</v>
      </c>
      <c r="S111" s="23" t="s">
        <v>123</v>
      </c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 t="s">
        <v>88</v>
      </c>
      <c r="B112" s="68" t="s">
        <v>89</v>
      </c>
      <c r="C112" s="23" t="s">
        <v>151</v>
      </c>
      <c r="D112" s="23" t="s">
        <v>152</v>
      </c>
      <c r="E112" s="23" t="s">
        <v>151</v>
      </c>
      <c r="F112" s="23" t="s">
        <v>152</v>
      </c>
      <c r="G112" s="23" t="s">
        <v>151</v>
      </c>
      <c r="H112" s="23" t="s">
        <v>152</v>
      </c>
      <c r="I112" s="23" t="s">
        <v>151</v>
      </c>
      <c r="J112" s="23" t="s">
        <v>152</v>
      </c>
      <c r="K112" s="23" t="s">
        <v>151</v>
      </c>
      <c r="L112" s="23" t="s">
        <v>152</v>
      </c>
      <c r="M112" s="23" t="s">
        <v>151</v>
      </c>
      <c r="N112" s="23" t="s">
        <v>152</v>
      </c>
      <c r="O112" s="23" t="s">
        <v>151</v>
      </c>
      <c r="P112" s="23" t="s">
        <v>152</v>
      </c>
      <c r="Q112" s="23" t="s">
        <v>151</v>
      </c>
      <c r="R112" s="23" t="s">
        <v>152</v>
      </c>
      <c r="S112" s="23" t="s">
        <v>151</v>
      </c>
      <c r="T112" s="23" t="s">
        <v>152</v>
      </c>
      <c r="U112" s="23" t="s">
        <v>153</v>
      </c>
      <c r="V112" s="23" t="s">
        <v>92</v>
      </c>
      <c r="W112" s="146" t="s">
        <v>154</v>
      </c>
      <c r="X112" s="80" t="s">
        <v>171</v>
      </c>
      <c r="Y112" s="65" t="s">
        <v>172</v>
      </c>
      <c r="Z112" s="80" t="s">
        <v>173</v>
      </c>
      <c r="AA112" s="80" t="s">
        <v>174</v>
      </c>
      <c r="AB112" s="65"/>
      <c r="AC112" s="80" t="s">
        <v>182</v>
      </c>
      <c r="AD112" s="80" t="s">
        <v>182</v>
      </c>
      <c r="AE112" s="65"/>
      <c r="AF112" s="65"/>
      <c r="AG112" s="65"/>
    </row>
    <row r="113">
      <c r="A113" s="106">
        <v>0.0</v>
      </c>
      <c r="B113" s="107">
        <v>0.0</v>
      </c>
      <c r="C113" s="84">
        <v>-25.2438</v>
      </c>
      <c r="D113" s="106">
        <v>0.539485</v>
      </c>
      <c r="E113" s="84">
        <v>-37.5793</v>
      </c>
      <c r="F113" s="106">
        <v>0.443317</v>
      </c>
      <c r="G113" s="108">
        <v>-1149.48</v>
      </c>
      <c r="H113" s="106">
        <v>0.005531</v>
      </c>
      <c r="I113" s="106">
        <v>-1229.8</v>
      </c>
      <c r="J113" s="106">
        <v>0.004607</v>
      </c>
      <c r="K113" s="106">
        <v>-618.669</v>
      </c>
      <c r="L113" s="109">
        <v>0.0017</v>
      </c>
      <c r="M113" s="107">
        <v>328.891</v>
      </c>
      <c r="N113" s="106">
        <v>0.004127</v>
      </c>
      <c r="O113" s="107">
        <v>136.44</v>
      </c>
      <c r="P113" s="109">
        <v>5.3E-5</v>
      </c>
      <c r="Q113" s="107">
        <v>1123.24</v>
      </c>
      <c r="R113" s="109">
        <v>2.11E-4</v>
      </c>
      <c r="S113" s="107">
        <v>-1660.0</v>
      </c>
      <c r="T113" s="106">
        <v>9.68E-4</v>
      </c>
      <c r="U113" s="88">
        <v>-43.3589</v>
      </c>
      <c r="V113" s="88">
        <v>13.9368</v>
      </c>
      <c r="W113" s="147">
        <v>2.71E8</v>
      </c>
      <c r="X113" s="96">
        <f t="shared" ref="X113:X130" si="113">W113/$W$131</f>
        <v>0.001234393576</v>
      </c>
      <c r="Y113" s="123">
        <f t="shared" ref="Y113:Y130" si="114">(R113+P113+N113)*W113</f>
        <v>1189961</v>
      </c>
      <c r="Z113" s="99">
        <f t="shared" ref="Z113:Z130" si="115">W113*D113</f>
        <v>146200435</v>
      </c>
      <c r="AA113" s="96">
        <f t="shared" ref="AA113:AA130" si="116">Z113/$Z$131</f>
        <v>0.0009783357414</v>
      </c>
      <c r="AB113" s="65"/>
      <c r="AC113" s="99">
        <f t="shared" ref="AC113:AC130" si="117">W113*F113</f>
        <v>120138907</v>
      </c>
      <c r="AD113" s="96">
        <f t="shared" ref="AD113:AD130" si="118">AC113/$AC$131</f>
        <v>0.001820423944</v>
      </c>
      <c r="AE113" s="65"/>
      <c r="AF113" s="65"/>
      <c r="AG113" s="65"/>
    </row>
    <row r="114">
      <c r="A114" s="106">
        <v>0.0</v>
      </c>
      <c r="B114" s="107">
        <v>1.0</v>
      </c>
      <c r="C114" s="84">
        <v>-24.0843</v>
      </c>
      <c r="D114" s="106">
        <v>0.486256</v>
      </c>
      <c r="E114" s="84">
        <v>-28.2261</v>
      </c>
      <c r="F114" s="106">
        <v>0.49625</v>
      </c>
      <c r="G114" s="108">
        <v>-1074.87</v>
      </c>
      <c r="H114" s="106">
        <v>0.006782</v>
      </c>
      <c r="I114" s="106">
        <v>-1285.72</v>
      </c>
      <c r="J114" s="106">
        <v>0.004365</v>
      </c>
      <c r="K114" s="106">
        <v>-646.77</v>
      </c>
      <c r="L114" s="109">
        <v>0.00147</v>
      </c>
      <c r="M114" s="107">
        <v>337.245</v>
      </c>
      <c r="N114" s="106">
        <v>0.003912</v>
      </c>
      <c r="O114" s="107">
        <v>193.827</v>
      </c>
      <c r="P114" s="109">
        <v>2.87E-5</v>
      </c>
      <c r="Q114" s="107">
        <v>1130.56</v>
      </c>
      <c r="R114" s="109">
        <v>2.36E-4</v>
      </c>
      <c r="S114" s="107">
        <v>-1660.0</v>
      </c>
      <c r="T114" s="106">
        <v>6.99E-4</v>
      </c>
      <c r="U114" s="88">
        <v>-39.1412</v>
      </c>
      <c r="V114" s="88">
        <v>8.57908</v>
      </c>
      <c r="W114" s="147">
        <v>7.14E8</v>
      </c>
      <c r="X114" s="96">
        <f t="shared" si="113"/>
        <v>0.003252239901</v>
      </c>
      <c r="Y114" s="123">
        <f t="shared" si="114"/>
        <v>2982163.8</v>
      </c>
      <c r="Z114" s="99">
        <f t="shared" si="115"/>
        <v>347186784</v>
      </c>
      <c r="AA114" s="96">
        <f t="shared" si="116"/>
        <v>0.002323284741</v>
      </c>
      <c r="AB114" s="65"/>
      <c r="AC114" s="99">
        <f t="shared" si="117"/>
        <v>354322500</v>
      </c>
      <c r="AD114" s="96">
        <f t="shared" si="118"/>
        <v>0.005368928176</v>
      </c>
      <c r="AE114" s="65"/>
      <c r="AF114" s="65"/>
      <c r="AG114" s="65"/>
    </row>
    <row r="115">
      <c r="A115" s="106">
        <v>0.0</v>
      </c>
      <c r="B115" s="107">
        <v>2.0</v>
      </c>
      <c r="C115" s="84">
        <v>-25.2838</v>
      </c>
      <c r="D115" s="106">
        <v>0.437395</v>
      </c>
      <c r="E115" s="84">
        <v>-30.0598</v>
      </c>
      <c r="F115" s="106">
        <v>0.542665</v>
      </c>
      <c r="G115" s="108">
        <v>-1321.74</v>
      </c>
      <c r="H115" s="109">
        <v>0.00599</v>
      </c>
      <c r="I115" s="106">
        <v>-1382.93</v>
      </c>
      <c r="J115" s="109">
        <v>0.005251</v>
      </c>
      <c r="K115" s="106">
        <v>-717.447</v>
      </c>
      <c r="L115" s="109">
        <v>0.001383</v>
      </c>
      <c r="M115" s="107">
        <v>323.237</v>
      </c>
      <c r="N115" s="106">
        <v>0.00625</v>
      </c>
      <c r="O115" s="107">
        <v>70.6123</v>
      </c>
      <c r="P115" s="106">
        <v>1.23E-4</v>
      </c>
      <c r="Q115" s="107">
        <v>1157.7</v>
      </c>
      <c r="R115" s="106">
        <v>2.76E-4</v>
      </c>
      <c r="S115" s="107">
        <v>-1660.0</v>
      </c>
      <c r="T115" s="106">
        <v>6.72E-4</v>
      </c>
      <c r="U115" s="88">
        <v>-42.3019</v>
      </c>
      <c r="V115" s="88">
        <v>11.7463</v>
      </c>
      <c r="W115" s="147">
        <v>3.81E8</v>
      </c>
      <c r="X115" s="96">
        <f t="shared" si="113"/>
        <v>0.001735438939</v>
      </c>
      <c r="Y115" s="123">
        <f t="shared" si="114"/>
        <v>2533269</v>
      </c>
      <c r="Z115" s="99">
        <f t="shared" si="115"/>
        <v>166647495</v>
      </c>
      <c r="AA115" s="96">
        <f t="shared" si="116"/>
        <v>0.001115162213</v>
      </c>
      <c r="AB115" s="65"/>
      <c r="AC115" s="99">
        <f t="shared" si="117"/>
        <v>206755365</v>
      </c>
      <c r="AD115" s="96">
        <f t="shared" si="118"/>
        <v>0.003132893634</v>
      </c>
      <c r="AE115" s="65"/>
      <c r="AF115" s="65"/>
      <c r="AG115" s="65"/>
    </row>
    <row r="116">
      <c r="A116" s="106">
        <v>1.0</v>
      </c>
      <c r="B116" s="107">
        <v>0.0</v>
      </c>
      <c r="C116" s="84">
        <v>-24.9814</v>
      </c>
      <c r="D116" s="106">
        <v>0.29057</v>
      </c>
      <c r="E116" s="84">
        <v>-182.496</v>
      </c>
      <c r="F116" s="106">
        <v>0.658463</v>
      </c>
      <c r="G116" s="108">
        <v>-2656.67</v>
      </c>
      <c r="H116" s="106">
        <v>0.028514</v>
      </c>
      <c r="I116" s="106">
        <v>-2529.52</v>
      </c>
      <c r="J116" s="106">
        <v>0.016342</v>
      </c>
      <c r="K116" s="106">
        <v>-614.801</v>
      </c>
      <c r="L116" s="109">
        <v>9.73E-4</v>
      </c>
      <c r="M116" s="107">
        <v>738.114</v>
      </c>
      <c r="N116" s="106">
        <v>0.003212</v>
      </c>
      <c r="O116" s="107">
        <v>206.772</v>
      </c>
      <c r="P116" s="106">
        <v>2.74E-4</v>
      </c>
      <c r="Q116" s="107">
        <v>2422.79</v>
      </c>
      <c r="R116" s="106">
        <v>9.6E-4</v>
      </c>
      <c r="S116" s="107">
        <v>-1660.0</v>
      </c>
      <c r="T116" s="106">
        <v>6.91E-4</v>
      </c>
      <c r="U116" s="88">
        <v>-241.505</v>
      </c>
      <c r="V116" s="88">
        <v>9.62755</v>
      </c>
      <c r="W116" s="147">
        <v>5.67E8</v>
      </c>
      <c r="X116" s="96">
        <f t="shared" si="113"/>
        <v>0.002582661097</v>
      </c>
      <c r="Y116" s="123">
        <f t="shared" si="114"/>
        <v>2520882</v>
      </c>
      <c r="Z116" s="99">
        <f t="shared" si="115"/>
        <v>164753190</v>
      </c>
      <c r="AA116" s="96">
        <f t="shared" si="116"/>
        <v>0.00110248601</v>
      </c>
      <c r="AB116" s="65"/>
      <c r="AC116" s="99">
        <f t="shared" si="117"/>
        <v>373348521</v>
      </c>
      <c r="AD116" s="96">
        <f t="shared" si="118"/>
        <v>0.005657222993</v>
      </c>
      <c r="AE116" s="65"/>
      <c r="AF116" s="65"/>
      <c r="AG116" s="65"/>
    </row>
    <row r="117">
      <c r="A117" s="106">
        <v>1.0</v>
      </c>
      <c r="B117" s="107">
        <v>1.0</v>
      </c>
      <c r="C117" s="84">
        <v>-25.0228</v>
      </c>
      <c r="D117" s="106">
        <v>0.122068</v>
      </c>
      <c r="E117" s="84">
        <v>-206.393</v>
      </c>
      <c r="F117" s="106">
        <v>0.814489</v>
      </c>
      <c r="G117" s="108">
        <v>-2406.96</v>
      </c>
      <c r="H117" s="106">
        <v>0.039608</v>
      </c>
      <c r="I117" s="106">
        <v>-2450.07</v>
      </c>
      <c r="J117" s="106">
        <v>0.017615</v>
      </c>
      <c r="K117" s="106">
        <v>-693.306</v>
      </c>
      <c r="L117" s="109">
        <v>3.88E-4</v>
      </c>
      <c r="M117" s="107">
        <v>1288.73</v>
      </c>
      <c r="N117" s="106">
        <v>0.003805</v>
      </c>
      <c r="O117" s="107">
        <v>184.792</v>
      </c>
      <c r="P117" s="106">
        <v>3.96E-4</v>
      </c>
      <c r="Q117" s="107">
        <v>2279.36</v>
      </c>
      <c r="R117" s="106">
        <v>0.001363</v>
      </c>
      <c r="S117" s="107">
        <v>-1660.0</v>
      </c>
      <c r="T117" s="109">
        <v>2.68E-4</v>
      </c>
      <c r="U117" s="88">
        <v>-302.28</v>
      </c>
      <c r="V117" s="88">
        <v>4.17868</v>
      </c>
      <c r="W117" s="147">
        <v>3.01E9</v>
      </c>
      <c r="X117" s="96">
        <f t="shared" si="113"/>
        <v>0.01371042311</v>
      </c>
      <c r="Y117" s="123">
        <f t="shared" si="114"/>
        <v>16747640</v>
      </c>
      <c r="Z117" s="99">
        <f t="shared" si="115"/>
        <v>367424680</v>
      </c>
      <c r="AA117" s="96">
        <f t="shared" si="116"/>
        <v>0.00245871154</v>
      </c>
      <c r="AB117" s="65"/>
      <c r="AC117" s="99">
        <f t="shared" si="117"/>
        <v>2451611890</v>
      </c>
      <c r="AD117" s="96">
        <f t="shared" si="118"/>
        <v>0.03714844006</v>
      </c>
      <c r="AE117" s="65"/>
      <c r="AF117" s="65"/>
      <c r="AG117" s="65"/>
    </row>
    <row r="118">
      <c r="A118" s="106">
        <v>1.0</v>
      </c>
      <c r="B118" s="107">
        <v>2.0</v>
      </c>
      <c r="C118" s="84">
        <v>-23.5002</v>
      </c>
      <c r="D118" s="106">
        <v>0.020235</v>
      </c>
      <c r="E118" s="84">
        <v>-79.6261</v>
      </c>
      <c r="F118" s="106">
        <v>0.948276</v>
      </c>
      <c r="G118" s="108">
        <v>-1624.42</v>
      </c>
      <c r="H118" s="106">
        <v>0.01437</v>
      </c>
      <c r="I118" s="106">
        <v>-2243.38</v>
      </c>
      <c r="J118" s="106">
        <v>0.004389</v>
      </c>
      <c r="K118" s="106">
        <v>-714.269</v>
      </c>
      <c r="L118" s="109">
        <v>5.91E-5</v>
      </c>
      <c r="M118" s="107">
        <v>633.45</v>
      </c>
      <c r="N118" s="106">
        <v>0.011454</v>
      </c>
      <c r="O118" s="107">
        <v>93.6337</v>
      </c>
      <c r="P118" s="109">
        <v>2.46E-4</v>
      </c>
      <c r="Q118" s="107">
        <v>1094.3</v>
      </c>
      <c r="R118" s="106">
        <v>9.27E-4</v>
      </c>
      <c r="S118" s="107">
        <v>-1660.0</v>
      </c>
      <c r="T118" s="109">
        <v>4.48E-5</v>
      </c>
      <c r="U118" s="88">
        <v>-100.996</v>
      </c>
      <c r="V118" s="88">
        <v>2.26434</v>
      </c>
      <c r="W118" s="147">
        <v>1.03E10</v>
      </c>
      <c r="X118" s="96">
        <f t="shared" si="113"/>
        <v>0.04691606579</v>
      </c>
      <c r="Y118" s="123">
        <f t="shared" si="114"/>
        <v>130058100</v>
      </c>
      <c r="Z118" s="99">
        <f t="shared" si="115"/>
        <v>208420500</v>
      </c>
      <c r="AA118" s="96">
        <f t="shared" si="116"/>
        <v>0.001394696428</v>
      </c>
      <c r="AB118" s="65"/>
      <c r="AC118" s="99">
        <f t="shared" si="117"/>
        <v>9767242800</v>
      </c>
      <c r="AD118" s="96">
        <f t="shared" si="118"/>
        <v>0.1479997039</v>
      </c>
      <c r="AE118" s="65"/>
      <c r="AF118" s="65"/>
      <c r="AG118" s="65"/>
    </row>
    <row r="119">
      <c r="A119" s="106">
        <v>2.0</v>
      </c>
      <c r="B119" s="107">
        <v>0.0</v>
      </c>
      <c r="C119" s="84">
        <v>-25.1734</v>
      </c>
      <c r="D119" s="106">
        <v>0.232749</v>
      </c>
      <c r="E119" s="84">
        <v>-120.723</v>
      </c>
      <c r="F119" s="106">
        <v>0.691817</v>
      </c>
      <c r="G119" s="108">
        <v>-2024.51</v>
      </c>
      <c r="H119" s="106">
        <v>0.025218</v>
      </c>
      <c r="I119" s="106">
        <v>-2084.12</v>
      </c>
      <c r="J119" s="106">
        <v>0.040195</v>
      </c>
      <c r="K119" s="106">
        <v>-1763.71</v>
      </c>
      <c r="L119" s="109">
        <v>0.003547</v>
      </c>
      <c r="M119" s="107">
        <v>583.584</v>
      </c>
      <c r="N119" s="106">
        <v>0.003757</v>
      </c>
      <c r="O119" s="107">
        <v>143.88</v>
      </c>
      <c r="P119" s="109">
        <v>2.1E-4</v>
      </c>
      <c r="Q119" s="107">
        <v>2078.09</v>
      </c>
      <c r="R119" s="106">
        <v>9.55E-4</v>
      </c>
      <c r="S119" s="107">
        <v>-1660.0</v>
      </c>
      <c r="T119" s="106">
        <v>0.001551</v>
      </c>
      <c r="U119" s="88">
        <v>-228.825</v>
      </c>
      <c r="V119" s="88">
        <v>7.48477</v>
      </c>
      <c r="W119" s="147">
        <v>9.38E8</v>
      </c>
      <c r="X119" s="96">
        <f t="shared" si="113"/>
        <v>0.004272550458</v>
      </c>
      <c r="Y119" s="123">
        <f t="shared" si="114"/>
        <v>4616836</v>
      </c>
      <c r="Z119" s="99">
        <f t="shared" si="115"/>
        <v>218318562</v>
      </c>
      <c r="AA119" s="96">
        <f t="shared" si="116"/>
        <v>0.001460931715</v>
      </c>
      <c r="AB119" s="65"/>
      <c r="AC119" s="99">
        <f t="shared" si="117"/>
        <v>648924346</v>
      </c>
      <c r="AD119" s="96">
        <f t="shared" si="118"/>
        <v>0.00983292962</v>
      </c>
      <c r="AE119" s="65"/>
      <c r="AF119" s="65"/>
      <c r="AG119" s="65"/>
    </row>
    <row r="120">
      <c r="A120" s="106">
        <v>2.0</v>
      </c>
      <c r="B120" s="107">
        <v>1.0</v>
      </c>
      <c r="C120" s="84">
        <v>-23.8034</v>
      </c>
      <c r="D120" s="106">
        <v>0.071155</v>
      </c>
      <c r="E120" s="84">
        <v>-113.47</v>
      </c>
      <c r="F120" s="106">
        <v>0.847132</v>
      </c>
      <c r="G120" s="108">
        <v>-1409.77</v>
      </c>
      <c r="H120" s="106">
        <v>0.035959</v>
      </c>
      <c r="I120" s="106">
        <v>-1593.42</v>
      </c>
      <c r="J120" s="106">
        <v>0.036053</v>
      </c>
      <c r="K120" s="106">
        <v>-1784.02</v>
      </c>
      <c r="L120" s="106">
        <v>0.001193</v>
      </c>
      <c r="M120" s="107">
        <v>962.681</v>
      </c>
      <c r="N120" s="106">
        <v>0.006338</v>
      </c>
      <c r="O120" s="107">
        <v>109.159</v>
      </c>
      <c r="P120" s="106">
        <v>2.84E-4</v>
      </c>
      <c r="Q120" s="107">
        <v>1419.98</v>
      </c>
      <c r="R120" s="106">
        <v>0.001423</v>
      </c>
      <c r="S120" s="107">
        <v>-1660.0</v>
      </c>
      <c r="T120" s="106">
        <v>4.62E-4</v>
      </c>
      <c r="U120" s="88">
        <v>-200.702</v>
      </c>
      <c r="V120" s="88">
        <v>2.71707</v>
      </c>
      <c r="W120" s="147">
        <v>7.12E9</v>
      </c>
      <c r="X120" s="96">
        <f t="shared" si="113"/>
        <v>0.03243129985</v>
      </c>
      <c r="Y120" s="123">
        <f t="shared" si="114"/>
        <v>57280400</v>
      </c>
      <c r="Z120" s="99">
        <f t="shared" si="115"/>
        <v>506623600</v>
      </c>
      <c r="AA120" s="96">
        <f t="shared" si="116"/>
        <v>0.003390194942</v>
      </c>
      <c r="AB120" s="65"/>
      <c r="AC120" s="99">
        <f t="shared" si="117"/>
        <v>6031579840</v>
      </c>
      <c r="AD120" s="96">
        <f t="shared" si="118"/>
        <v>0.09139447522</v>
      </c>
      <c r="AE120" s="65"/>
      <c r="AF120" s="65"/>
      <c r="AG120" s="65"/>
    </row>
    <row r="121">
      <c r="A121" s="106">
        <v>2.0</v>
      </c>
      <c r="B121" s="107">
        <v>2.0</v>
      </c>
      <c r="C121" s="84">
        <v>-24.4831</v>
      </c>
      <c r="D121" s="106">
        <v>0.019505</v>
      </c>
      <c r="E121" s="84">
        <v>-66.2823</v>
      </c>
      <c r="F121" s="106">
        <v>0.913509</v>
      </c>
      <c r="G121" s="108">
        <v>-829.958</v>
      </c>
      <c r="H121" s="106">
        <v>0.031235</v>
      </c>
      <c r="I121" s="106">
        <v>-985.513</v>
      </c>
      <c r="J121" s="106">
        <v>0.024992</v>
      </c>
      <c r="K121" s="106">
        <v>-1768.59</v>
      </c>
      <c r="L121" s="106">
        <v>3.66E-4</v>
      </c>
      <c r="M121" s="107">
        <v>739.836</v>
      </c>
      <c r="N121" s="106">
        <v>0.008758</v>
      </c>
      <c r="O121" s="107">
        <v>66.2206</v>
      </c>
      <c r="P121" s="106">
        <v>2.49E-4</v>
      </c>
      <c r="Q121" s="107">
        <v>852.291</v>
      </c>
      <c r="R121" s="106">
        <v>0.001252</v>
      </c>
      <c r="S121" s="107">
        <v>-1660.0</v>
      </c>
      <c r="T121" s="106">
        <v>1.34E-4</v>
      </c>
      <c r="U121" s="88">
        <v>-104.887</v>
      </c>
      <c r="V121" s="88">
        <v>1.94051</v>
      </c>
      <c r="W121" s="147">
        <v>1.4E10</v>
      </c>
      <c r="X121" s="96">
        <f t="shared" si="113"/>
        <v>0.06376940981</v>
      </c>
      <c r="Y121" s="123">
        <f t="shared" si="114"/>
        <v>143626000</v>
      </c>
      <c r="Z121" s="99">
        <f t="shared" si="115"/>
        <v>273070000</v>
      </c>
      <c r="AA121" s="96">
        <f t="shared" si="116"/>
        <v>0.001827314268</v>
      </c>
      <c r="AB121" s="65"/>
      <c r="AC121" s="99">
        <f t="shared" si="117"/>
        <v>12789126000</v>
      </c>
      <c r="AD121" s="96">
        <f t="shared" si="118"/>
        <v>0.1937892709</v>
      </c>
      <c r="AE121" s="65"/>
      <c r="AF121" s="65"/>
      <c r="AG121" s="65"/>
    </row>
    <row r="122">
      <c r="A122" s="106">
        <v>3.0</v>
      </c>
      <c r="B122" s="107">
        <v>0.0</v>
      </c>
      <c r="C122" s="84">
        <v>-25.4544</v>
      </c>
      <c r="D122" s="106">
        <v>0.320009</v>
      </c>
      <c r="E122" s="84">
        <v>-63.0297</v>
      </c>
      <c r="F122" s="106">
        <v>0.631525</v>
      </c>
      <c r="G122" s="108">
        <v>-1468.13</v>
      </c>
      <c r="H122" s="106">
        <v>0.010544</v>
      </c>
      <c r="I122" s="106">
        <v>-1459.59</v>
      </c>
      <c r="J122" s="106">
        <v>0.013871</v>
      </c>
      <c r="K122" s="106">
        <v>-1326.53</v>
      </c>
      <c r="L122" s="109">
        <v>0.012675</v>
      </c>
      <c r="M122" s="107">
        <v>547.047</v>
      </c>
      <c r="N122" s="106">
        <v>0.003769</v>
      </c>
      <c r="O122" s="107">
        <v>116.006</v>
      </c>
      <c r="P122" s="109">
        <v>8.57E-5</v>
      </c>
      <c r="Q122" s="107">
        <v>1360.3</v>
      </c>
      <c r="R122" s="106">
        <v>4.13E-4</v>
      </c>
      <c r="S122" s="107">
        <v>-1660.0</v>
      </c>
      <c r="T122" s="106">
        <v>0.007109</v>
      </c>
      <c r="U122" s="88">
        <v>-109.658</v>
      </c>
      <c r="V122" s="88">
        <v>5.70772</v>
      </c>
      <c r="W122" s="147">
        <v>1.61E9</v>
      </c>
      <c r="X122" s="96">
        <f t="shared" si="113"/>
        <v>0.007333482129</v>
      </c>
      <c r="Y122" s="123">
        <f t="shared" si="114"/>
        <v>6870997</v>
      </c>
      <c r="Z122" s="99">
        <f t="shared" si="115"/>
        <v>515214490</v>
      </c>
      <c r="AA122" s="96">
        <f t="shared" si="116"/>
        <v>0.003447682971</v>
      </c>
      <c r="AB122" s="65"/>
      <c r="AC122" s="99">
        <f t="shared" si="117"/>
        <v>1016755250</v>
      </c>
      <c r="AD122" s="96">
        <f t="shared" si="118"/>
        <v>0.01540654604</v>
      </c>
      <c r="AE122" s="65"/>
      <c r="AF122" s="65"/>
      <c r="AG122" s="65"/>
    </row>
    <row r="123">
      <c r="A123" s="106">
        <v>3.0</v>
      </c>
      <c r="B123" s="107">
        <v>1.0</v>
      </c>
      <c r="C123" s="84">
        <v>-25.4019</v>
      </c>
      <c r="D123" s="106">
        <v>0.210786</v>
      </c>
      <c r="E123" s="84">
        <v>-67.514</v>
      </c>
      <c r="F123" s="106">
        <v>0.724352</v>
      </c>
      <c r="G123" s="108">
        <v>-1101.16</v>
      </c>
      <c r="H123" s="106">
        <v>0.014658</v>
      </c>
      <c r="I123" s="106">
        <v>-1050.53</v>
      </c>
      <c r="J123" s="106">
        <v>0.028398</v>
      </c>
      <c r="K123" s="106">
        <v>-1143.55</v>
      </c>
      <c r="L123" s="109">
        <v>0.011939</v>
      </c>
      <c r="M123" s="107">
        <v>661.695</v>
      </c>
      <c r="N123" s="106">
        <v>0.005211</v>
      </c>
      <c r="O123" s="107">
        <v>84.4355</v>
      </c>
      <c r="P123" s="109">
        <v>1.25E-4</v>
      </c>
      <c r="Q123" s="107">
        <v>1057.27</v>
      </c>
      <c r="R123" s="106">
        <v>6.97E-4</v>
      </c>
      <c r="S123" s="107">
        <v>-1660.0</v>
      </c>
      <c r="T123" s="106">
        <v>0.003835</v>
      </c>
      <c r="U123" s="88">
        <v>-116.056</v>
      </c>
      <c r="V123" s="88">
        <v>3.08179</v>
      </c>
      <c r="W123" s="147">
        <v>5.54E9</v>
      </c>
      <c r="X123" s="96">
        <f t="shared" si="113"/>
        <v>0.02523446646</v>
      </c>
      <c r="Y123" s="123">
        <f t="shared" si="114"/>
        <v>33422820</v>
      </c>
      <c r="Z123" s="99">
        <f t="shared" si="115"/>
        <v>1167754440</v>
      </c>
      <c r="AA123" s="96">
        <f t="shared" si="116"/>
        <v>0.007814312631</v>
      </c>
      <c r="AB123" s="65"/>
      <c r="AC123" s="99">
        <f t="shared" si="117"/>
        <v>4012910080</v>
      </c>
      <c r="AD123" s="96">
        <f t="shared" si="118"/>
        <v>0.06080625982</v>
      </c>
      <c r="AE123" s="65"/>
      <c r="AF123" s="65"/>
      <c r="AG123" s="65"/>
    </row>
    <row r="124">
      <c r="A124" s="106">
        <v>3.0</v>
      </c>
      <c r="B124" s="107">
        <v>2.0</v>
      </c>
      <c r="C124" s="84">
        <v>-27.9235</v>
      </c>
      <c r="D124" s="106">
        <v>0.277547</v>
      </c>
      <c r="E124" s="84">
        <v>-48.4784</v>
      </c>
      <c r="F124" s="106">
        <v>0.671988</v>
      </c>
      <c r="G124" s="108">
        <v>-709.848</v>
      </c>
      <c r="H124" s="106">
        <v>0.011412</v>
      </c>
      <c r="I124" s="106">
        <v>-668.71</v>
      </c>
      <c r="J124" s="106">
        <v>0.025223</v>
      </c>
      <c r="K124" s="106">
        <v>-891.28</v>
      </c>
      <c r="L124" s="109">
        <v>0.005629</v>
      </c>
      <c r="M124" s="107">
        <v>531.573</v>
      </c>
      <c r="N124" s="106">
        <v>0.006274</v>
      </c>
      <c r="O124" s="107">
        <v>54.3131</v>
      </c>
      <c r="P124" s="109">
        <v>9.89E-5</v>
      </c>
      <c r="Q124" s="107">
        <v>668.259</v>
      </c>
      <c r="R124" s="106">
        <v>6.16E-4</v>
      </c>
      <c r="S124" s="107">
        <v>-1660.0</v>
      </c>
      <c r="T124" s="106">
        <v>0.001213</v>
      </c>
      <c r="U124" s="88">
        <v>-68.574</v>
      </c>
      <c r="V124" s="88">
        <v>2.30144</v>
      </c>
      <c r="W124" s="147">
        <v>9.93E9</v>
      </c>
      <c r="X124" s="96">
        <f t="shared" si="113"/>
        <v>0.04523073139</v>
      </c>
      <c r="Y124" s="123">
        <f t="shared" si="114"/>
        <v>69399777</v>
      </c>
      <c r="Z124" s="99">
        <f t="shared" si="115"/>
        <v>2756041710</v>
      </c>
      <c r="AA124" s="96">
        <f t="shared" si="116"/>
        <v>0.01844272289</v>
      </c>
      <c r="AB124" s="96">
        <f>sum(AA122:AA124)</f>
        <v>0.0297047185</v>
      </c>
      <c r="AC124" s="99">
        <f t="shared" si="117"/>
        <v>6672840840</v>
      </c>
      <c r="AD124" s="96">
        <f t="shared" si="118"/>
        <v>0.1011112848</v>
      </c>
      <c r="AE124" s="96">
        <f>sum(AD122:AD124)</f>
        <v>0.1773240906</v>
      </c>
      <c r="AF124" s="65"/>
      <c r="AG124" s="65"/>
    </row>
    <row r="125">
      <c r="A125" s="106">
        <v>4.0</v>
      </c>
      <c r="B125" s="107">
        <v>0.0</v>
      </c>
      <c r="C125" s="84">
        <v>-27.9459</v>
      </c>
      <c r="D125" s="106">
        <v>0.911579</v>
      </c>
      <c r="E125" s="84">
        <v>-29.3855</v>
      </c>
      <c r="F125" s="106">
        <v>0.083546</v>
      </c>
      <c r="G125" s="108">
        <v>-1178.97</v>
      </c>
      <c r="H125" s="106">
        <v>6.74E-4</v>
      </c>
      <c r="I125" s="106">
        <v>-1197.25</v>
      </c>
      <c r="J125" s="106">
        <v>6.93E-4</v>
      </c>
      <c r="K125" s="106">
        <v>-754.7</v>
      </c>
      <c r="L125" s="109">
        <v>8.47E-4</v>
      </c>
      <c r="M125" s="107">
        <v>162.389</v>
      </c>
      <c r="N125" s="109">
        <v>0.001268</v>
      </c>
      <c r="O125" s="107">
        <v>89.8488</v>
      </c>
      <c r="P125" s="109">
        <v>6.78E-6</v>
      </c>
      <c r="Q125" s="107">
        <v>1055.92</v>
      </c>
      <c r="R125" s="109">
        <v>2.88E-5</v>
      </c>
      <c r="S125" s="107">
        <v>-1660.0</v>
      </c>
      <c r="T125" s="106">
        <v>0.001358</v>
      </c>
      <c r="U125" s="88">
        <v>-32.2114</v>
      </c>
      <c r="V125" s="88">
        <v>1.49808</v>
      </c>
      <c r="W125" s="147">
        <v>2.34E10</v>
      </c>
      <c r="X125" s="96">
        <f t="shared" si="113"/>
        <v>0.1065860135</v>
      </c>
      <c r="Y125" s="123">
        <f t="shared" si="114"/>
        <v>30503772</v>
      </c>
      <c r="Z125" s="99">
        <f t="shared" si="115"/>
        <v>21330948600</v>
      </c>
      <c r="AA125" s="96">
        <f t="shared" si="116"/>
        <v>0.1427412265</v>
      </c>
      <c r="AB125" s="65"/>
      <c r="AC125" s="99">
        <f t="shared" si="117"/>
        <v>1954976400</v>
      </c>
      <c r="AD125" s="96">
        <f t="shared" si="118"/>
        <v>0.02962309161</v>
      </c>
      <c r="AE125" s="65"/>
      <c r="AF125" s="65"/>
      <c r="AG125" s="65"/>
    </row>
    <row r="126">
      <c r="A126" s="106">
        <v>4.0</v>
      </c>
      <c r="B126" s="107">
        <v>1.0</v>
      </c>
      <c r="C126" s="84">
        <v>-32.269</v>
      </c>
      <c r="D126" s="106">
        <v>0.901639</v>
      </c>
      <c r="E126" s="84">
        <v>-34.0444</v>
      </c>
      <c r="F126" s="106">
        <v>0.093092</v>
      </c>
      <c r="G126" s="108">
        <v>-929.205</v>
      </c>
      <c r="H126" s="106">
        <v>9.17E-4</v>
      </c>
      <c r="I126" s="106">
        <v>-910.364</v>
      </c>
      <c r="J126" s="106">
        <v>0.001025</v>
      </c>
      <c r="K126" s="106">
        <v>-652.374</v>
      </c>
      <c r="L126" s="109">
        <v>0.001254</v>
      </c>
      <c r="M126" s="107">
        <v>308.719</v>
      </c>
      <c r="N126" s="109">
        <v>0.001005</v>
      </c>
      <c r="O126" s="107">
        <v>72.8449</v>
      </c>
      <c r="P126" s="109">
        <v>9.56E-6</v>
      </c>
      <c r="Q126" s="107">
        <v>808.018</v>
      </c>
      <c r="R126" s="109">
        <v>4.28E-5</v>
      </c>
      <c r="S126" s="107">
        <v>-1660.0</v>
      </c>
      <c r="T126" s="106">
        <v>0.001016</v>
      </c>
      <c r="U126" s="88">
        <v>-36.2083</v>
      </c>
      <c r="V126" s="88">
        <v>1.00598</v>
      </c>
      <c r="W126" s="147">
        <v>5.19E10</v>
      </c>
      <c r="X126" s="96">
        <f t="shared" si="113"/>
        <v>0.2364023121</v>
      </c>
      <c r="Y126" s="123">
        <f t="shared" si="114"/>
        <v>54876984</v>
      </c>
      <c r="Z126" s="99">
        <f t="shared" si="115"/>
        <v>46795064100</v>
      </c>
      <c r="AA126" s="96">
        <f t="shared" si="116"/>
        <v>0.3131405439</v>
      </c>
      <c r="AB126" s="65"/>
      <c r="AC126" s="99">
        <f t="shared" si="117"/>
        <v>4831474800</v>
      </c>
      <c r="AD126" s="96">
        <f t="shared" si="118"/>
        <v>0.07320969226</v>
      </c>
      <c r="AE126" s="65"/>
      <c r="AF126" s="65"/>
      <c r="AG126" s="65"/>
    </row>
    <row r="127">
      <c r="A127" s="106">
        <v>4.0</v>
      </c>
      <c r="B127" s="107">
        <v>2.0</v>
      </c>
      <c r="C127" s="84">
        <v>-34.8678</v>
      </c>
      <c r="D127" s="106">
        <v>0.888672</v>
      </c>
      <c r="E127" s="84">
        <v>-28.6933</v>
      </c>
      <c r="F127" s="106">
        <v>0.106109</v>
      </c>
      <c r="G127" s="108">
        <v>-613.862</v>
      </c>
      <c r="H127" s="106">
        <v>9.7E-4</v>
      </c>
      <c r="I127" s="106">
        <v>-596.219</v>
      </c>
      <c r="J127" s="106">
        <v>0.001136</v>
      </c>
      <c r="K127" s="106">
        <v>-463.195</v>
      </c>
      <c r="L127" s="109">
        <v>0.001461</v>
      </c>
      <c r="M127" s="107">
        <v>330.714</v>
      </c>
      <c r="N127" s="109">
        <v>0.001095</v>
      </c>
      <c r="O127" s="107">
        <v>45.3262</v>
      </c>
      <c r="P127" s="109">
        <v>7.27E-6</v>
      </c>
      <c r="Q127" s="107">
        <v>549.136</v>
      </c>
      <c r="R127" s="109">
        <v>4.9E-5</v>
      </c>
      <c r="S127" s="107">
        <v>-1660.0</v>
      </c>
      <c r="T127" s="106">
        <v>5.0E-4</v>
      </c>
      <c r="U127" s="88">
        <v>-36.4213</v>
      </c>
      <c r="V127" s="88">
        <v>0.920736</v>
      </c>
      <c r="W127" s="147">
        <v>6.2E10</v>
      </c>
      <c r="X127" s="96">
        <f t="shared" si="113"/>
        <v>0.2824073863</v>
      </c>
      <c r="Y127" s="123">
        <f t="shared" si="114"/>
        <v>71378740</v>
      </c>
      <c r="Z127" s="99">
        <f t="shared" si="115"/>
        <v>55097664000</v>
      </c>
      <c r="AA127" s="96">
        <f t="shared" si="116"/>
        <v>0.3686994089</v>
      </c>
      <c r="AB127" s="96">
        <f>sum(AA125:AA127)</f>
        <v>0.8245811793</v>
      </c>
      <c r="AC127" s="99">
        <f t="shared" si="117"/>
        <v>6578758000</v>
      </c>
      <c r="AD127" s="96">
        <f t="shared" si="118"/>
        <v>0.09968567954</v>
      </c>
      <c r="AE127" s="96">
        <f>sum(AD125:AD127)</f>
        <v>0.2025184634</v>
      </c>
      <c r="AF127" s="65"/>
      <c r="AG127" s="65"/>
    </row>
    <row r="128">
      <c r="A128" s="106">
        <v>5.0</v>
      </c>
      <c r="B128" s="107">
        <v>0.0</v>
      </c>
      <c r="C128" s="84">
        <v>-24.4363</v>
      </c>
      <c r="D128" s="106">
        <v>0.677914</v>
      </c>
      <c r="E128" s="84">
        <v>-18.2703</v>
      </c>
      <c r="F128" s="106">
        <v>0.311675</v>
      </c>
      <c r="G128" s="108">
        <v>-978.121</v>
      </c>
      <c r="H128" s="106">
        <v>0.001734</v>
      </c>
      <c r="I128" s="106">
        <v>-902.102</v>
      </c>
      <c r="J128" s="106">
        <v>0.001962</v>
      </c>
      <c r="K128" s="106">
        <v>-473.79</v>
      </c>
      <c r="L128" s="109">
        <v>0.001649</v>
      </c>
      <c r="M128" s="107">
        <v>204.483</v>
      </c>
      <c r="N128" s="109">
        <v>0.00262</v>
      </c>
      <c r="O128" s="107">
        <v>106.829</v>
      </c>
      <c r="P128" s="109">
        <v>1.11E-5</v>
      </c>
      <c r="Q128" s="107">
        <v>926.745</v>
      </c>
      <c r="R128" s="109">
        <v>8.25E-5</v>
      </c>
      <c r="S128" s="107">
        <v>-1660.0</v>
      </c>
      <c r="T128" s="106">
        <v>0.002352</v>
      </c>
      <c r="U128" s="88">
        <v>-29.7982</v>
      </c>
      <c r="V128" s="88">
        <v>4.21526</v>
      </c>
      <c r="W128" s="147">
        <v>2.96E9</v>
      </c>
      <c r="X128" s="96">
        <f t="shared" si="113"/>
        <v>0.01348267522</v>
      </c>
      <c r="Y128" s="123">
        <f t="shared" si="114"/>
        <v>8032256</v>
      </c>
      <c r="Z128" s="99">
        <f t="shared" si="115"/>
        <v>2006625440</v>
      </c>
      <c r="AA128" s="96">
        <f t="shared" si="116"/>
        <v>0.0134278218</v>
      </c>
      <c r="AB128" s="65"/>
      <c r="AC128" s="99">
        <f t="shared" si="117"/>
        <v>922558000</v>
      </c>
      <c r="AD128" s="96">
        <f t="shared" si="118"/>
        <v>0.01397920719</v>
      </c>
      <c r="AE128" s="65"/>
      <c r="AF128" s="65"/>
      <c r="AG128" s="65"/>
    </row>
    <row r="129">
      <c r="A129" s="106">
        <v>5.0</v>
      </c>
      <c r="B129" s="107">
        <v>1.0</v>
      </c>
      <c r="C129" s="84">
        <v>-25.1862</v>
      </c>
      <c r="D129" s="106">
        <v>0.710614</v>
      </c>
      <c r="E129" s="84">
        <v>-17.595</v>
      </c>
      <c r="F129" s="106">
        <v>0.278615</v>
      </c>
      <c r="G129" s="108">
        <v>-796.286</v>
      </c>
      <c r="H129" s="106">
        <v>0.001585</v>
      </c>
      <c r="I129" s="106">
        <v>-858.203</v>
      </c>
      <c r="J129" s="106">
        <v>0.001433</v>
      </c>
      <c r="K129" s="106">
        <v>-430.199</v>
      </c>
      <c r="L129" s="109">
        <v>0.001719</v>
      </c>
      <c r="M129" s="107">
        <v>138.13</v>
      </c>
      <c r="N129" s="109">
        <v>0.003819</v>
      </c>
      <c r="O129" s="107">
        <v>82.4336</v>
      </c>
      <c r="P129" s="109">
        <v>1.17E-5</v>
      </c>
      <c r="Q129" s="107">
        <v>775.512</v>
      </c>
      <c r="R129" s="109">
        <v>6.64E-5</v>
      </c>
      <c r="S129" s="107">
        <v>-1660.0</v>
      </c>
      <c r="T129" s="106">
        <v>0.002138</v>
      </c>
      <c r="U129" s="88">
        <v>-28.9997</v>
      </c>
      <c r="V129" s="88">
        <v>2.11548</v>
      </c>
      <c r="W129" s="147">
        <v>1.17E10</v>
      </c>
      <c r="X129" s="96">
        <f t="shared" si="113"/>
        <v>0.05329300677</v>
      </c>
      <c r="Y129" s="123">
        <f t="shared" si="114"/>
        <v>45596070</v>
      </c>
      <c r="Z129" s="99">
        <f t="shared" si="115"/>
        <v>8314183800</v>
      </c>
      <c r="AA129" s="96">
        <f t="shared" si="116"/>
        <v>0.05563638147</v>
      </c>
      <c r="AB129" s="65"/>
      <c r="AC129" s="99">
        <f t="shared" si="117"/>
        <v>3259795500</v>
      </c>
      <c r="AD129" s="96">
        <f t="shared" si="118"/>
        <v>0.04939457107</v>
      </c>
      <c r="AE129" s="65"/>
      <c r="AF129" s="65"/>
      <c r="AG129" s="65"/>
    </row>
    <row r="130">
      <c r="A130" s="106">
        <v>5.0</v>
      </c>
      <c r="B130" s="107">
        <v>2.0</v>
      </c>
      <c r="C130" s="84">
        <v>-25.7495</v>
      </c>
      <c r="D130" s="106">
        <v>0.686042</v>
      </c>
      <c r="E130" s="84">
        <v>-17.1961</v>
      </c>
      <c r="F130" s="106">
        <v>0.303174</v>
      </c>
      <c r="G130" s="108">
        <v>-600.069</v>
      </c>
      <c r="H130" s="106">
        <v>0.001639</v>
      </c>
      <c r="I130" s="106">
        <v>-538.807</v>
      </c>
      <c r="J130" s="106">
        <v>0.001682</v>
      </c>
      <c r="K130" s="106">
        <v>-316.277</v>
      </c>
      <c r="L130" s="109">
        <v>0.002422</v>
      </c>
      <c r="M130" s="107">
        <v>189.24</v>
      </c>
      <c r="N130" s="109">
        <v>0.003579</v>
      </c>
      <c r="O130" s="107">
        <v>57.1907</v>
      </c>
      <c r="P130" s="109">
        <v>1.36E-5</v>
      </c>
      <c r="Q130" s="107">
        <v>497.727</v>
      </c>
      <c r="R130" s="109">
        <v>8.5E-5</v>
      </c>
      <c r="S130" s="107">
        <v>-1660.0</v>
      </c>
      <c r="T130" s="106">
        <v>0.001363</v>
      </c>
      <c r="U130" s="88">
        <v>-27.0767</v>
      </c>
      <c r="V130" s="88">
        <v>1.99911</v>
      </c>
      <c r="W130" s="147">
        <v>1.32E10</v>
      </c>
      <c r="X130" s="96">
        <f t="shared" si="113"/>
        <v>0.06012544354</v>
      </c>
      <c r="Y130" s="123">
        <f t="shared" si="114"/>
        <v>48544320</v>
      </c>
      <c r="Z130" s="99">
        <f t="shared" si="115"/>
        <v>9055754400</v>
      </c>
      <c r="AA130" s="96">
        <f t="shared" si="116"/>
        <v>0.06059878136</v>
      </c>
      <c r="AB130" s="96">
        <f>sum(AA128:AA130)</f>
        <v>0.1296629846</v>
      </c>
      <c r="AC130" s="99">
        <f t="shared" si="117"/>
        <v>4001896800</v>
      </c>
      <c r="AD130" s="96">
        <f t="shared" si="118"/>
        <v>0.06063937934</v>
      </c>
      <c r="AE130" s="96">
        <f>sum(AD128:AD130)</f>
        <v>0.1240131576</v>
      </c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48">
        <f>sum(W113:W130)</f>
        <v>219541000000</v>
      </c>
      <c r="X131" s="65"/>
      <c r="Y131" s="123">
        <f t="shared" ref="Y131:Z131" si="119">sum(Y113:Y130)</f>
        <v>730180987.8</v>
      </c>
      <c r="Z131" s="123">
        <f t="shared" si="119"/>
        <v>149437896226</v>
      </c>
      <c r="AA131" s="123"/>
      <c r="AB131" s="65"/>
      <c r="AC131" s="123">
        <f>sum(AC113:AC130)</f>
        <v>65995015839</v>
      </c>
      <c r="AD131" s="65"/>
      <c r="AE131" s="65"/>
      <c r="AF131" s="65"/>
      <c r="AG131" s="65"/>
    </row>
    <row r="132">
      <c r="A132" s="65"/>
      <c r="B132" s="65"/>
      <c r="C132" s="110" t="s">
        <v>145</v>
      </c>
      <c r="D132" s="65"/>
      <c r="E132" s="65"/>
      <c r="F132" s="65"/>
      <c r="G132" s="65"/>
      <c r="H132" s="65"/>
      <c r="I132" s="111" t="s">
        <v>175</v>
      </c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 t="s">
        <v>146</v>
      </c>
      <c r="D133" s="111" t="s">
        <v>14</v>
      </c>
      <c r="E133" s="112" t="s">
        <v>147</v>
      </c>
      <c r="F133" s="113" t="s">
        <v>148</v>
      </c>
      <c r="G133" s="113" t="s">
        <v>149</v>
      </c>
      <c r="H133" s="111" t="s">
        <v>176</v>
      </c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>
        <v>1.06E-11</v>
      </c>
      <c r="D134" s="109">
        <v>7.84E-12</v>
      </c>
      <c r="E134" s="109">
        <v>-3.18E-10</v>
      </c>
      <c r="F134" s="109">
        <v>1.62E-10</v>
      </c>
      <c r="G134" s="109">
        <v>-5.58E-10</v>
      </c>
      <c r="H134" s="109">
        <v>-5.94E-10</v>
      </c>
      <c r="I134" s="111" t="s">
        <v>146</v>
      </c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>
        <v>7.84E-12</v>
      </c>
      <c r="D135" s="109">
        <v>7.57E-10</v>
      </c>
      <c r="E135" s="109">
        <v>-2.71E-8</v>
      </c>
      <c r="F135" s="109">
        <v>5.75E-9</v>
      </c>
      <c r="G135" s="109">
        <v>-1.42E-8</v>
      </c>
      <c r="H135" s="109">
        <v>-4.2E-8</v>
      </c>
      <c r="I135" s="111" t="s">
        <v>14</v>
      </c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>
        <v>-3.18E-10</v>
      </c>
      <c r="D136" s="109">
        <v>-2.71E-8</v>
      </c>
      <c r="E136" s="109">
        <v>1.01E-6</v>
      </c>
      <c r="F136" s="109">
        <v>-2.4E-7</v>
      </c>
      <c r="G136" s="109">
        <v>5.44E-7</v>
      </c>
      <c r="H136" s="109">
        <v>1.47E-6</v>
      </c>
      <c r="I136" s="112" t="s">
        <v>147</v>
      </c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>
        <v>1.62E-10</v>
      </c>
      <c r="D137" s="109">
        <v>5.75E-9</v>
      </c>
      <c r="E137" s="109">
        <v>-2.4E-7</v>
      </c>
      <c r="F137" s="109">
        <v>9.54E-8</v>
      </c>
      <c r="G137" s="109">
        <v>-1.66E-7</v>
      </c>
      <c r="H137" s="109">
        <v>-3.39E-7</v>
      </c>
      <c r="I137" s="112" t="s">
        <v>148</v>
      </c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>
        <v>-5.58E-10</v>
      </c>
      <c r="D138" s="109">
        <v>-1.42E-8</v>
      </c>
      <c r="E138" s="109">
        <v>5.44E-7</v>
      </c>
      <c r="F138" s="109">
        <v>-1.66E-7</v>
      </c>
      <c r="G138" s="109">
        <v>4.74E-7</v>
      </c>
      <c r="H138" s="109">
        <v>7.72E-7</v>
      </c>
      <c r="I138" s="112" t="s">
        <v>149</v>
      </c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>
        <v>-5.94E-10</v>
      </c>
      <c r="D139" s="109">
        <v>-4.2E-8</v>
      </c>
      <c r="E139" s="109">
        <v>1.47E-6</v>
      </c>
      <c r="F139" s="109">
        <v>-3.39E-7</v>
      </c>
      <c r="G139" s="109">
        <v>7.72E-7</v>
      </c>
      <c r="H139" s="109">
        <v>2.53E-6</v>
      </c>
      <c r="I139" s="111" t="s">
        <v>176</v>
      </c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149"/>
      <c r="B141" s="149"/>
      <c r="C141" s="149"/>
      <c r="D141" s="149"/>
      <c r="E141" s="149"/>
      <c r="F141" s="149"/>
      <c r="G141" s="149"/>
      <c r="H141" s="149"/>
      <c r="I141" s="149"/>
      <c r="J141" s="149"/>
      <c r="K141" s="149"/>
      <c r="L141" s="149"/>
      <c r="M141" s="149"/>
      <c r="N141" s="149"/>
      <c r="O141" s="149"/>
      <c r="P141" s="149"/>
      <c r="Q141" s="149"/>
      <c r="R141" s="149"/>
      <c r="S141" s="149"/>
      <c r="T141" s="149"/>
      <c r="U141" s="149"/>
      <c r="V141" s="149"/>
      <c r="W141" s="149"/>
      <c r="X141" s="149"/>
      <c r="Y141" s="149"/>
      <c r="Z141" s="149"/>
      <c r="AA141" s="149"/>
      <c r="AB141" s="149"/>
      <c r="AC141" s="149"/>
      <c r="AD141" s="149"/>
      <c r="AE141" s="149"/>
      <c r="AF141" s="149"/>
      <c r="AG141" s="149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7">
    <mergeCell ref="K47:L47"/>
    <mergeCell ref="M47:N47"/>
    <mergeCell ref="O47:P47"/>
    <mergeCell ref="Q47:R47"/>
    <mergeCell ref="Q78:R78"/>
    <mergeCell ref="Q90:R90"/>
    <mergeCell ref="O93:R93"/>
    <mergeCell ref="C1:I1"/>
    <mergeCell ref="C2:F2"/>
    <mergeCell ref="Q4:R4"/>
    <mergeCell ref="O7:R7"/>
    <mergeCell ref="U7:X7"/>
    <mergeCell ref="C47:D47"/>
    <mergeCell ref="E47:F47"/>
    <mergeCell ref="S47:T47"/>
    <mergeCell ref="K111:L111"/>
    <mergeCell ref="M111:N111"/>
    <mergeCell ref="O111:P111"/>
    <mergeCell ref="Q111:R111"/>
    <mergeCell ref="S111:T111"/>
    <mergeCell ref="G47:H47"/>
    <mergeCell ref="I47:J47"/>
    <mergeCell ref="C76:F76"/>
    <mergeCell ref="C111:D111"/>
    <mergeCell ref="E111:F111"/>
    <mergeCell ref="G111:H111"/>
    <mergeCell ref="I111:J111"/>
  </mergeCell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-34.5417</v>
      </c>
      <c r="Q9" s="84">
        <v>0.736828</v>
      </c>
      <c r="R9" s="85">
        <f t="shared" ref="R9:R13" si="16">Q9/abs(P9)</f>
        <v>0.02133154998</v>
      </c>
      <c r="S9" s="86">
        <f>R9/sqrt(sum(Y39:Y41))</f>
        <v>0.02289582798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-27.6956</v>
      </c>
      <c r="Q10" s="84">
        <v>1.70933</v>
      </c>
      <c r="R10" s="85">
        <f t="shared" si="16"/>
        <v>0.06171846792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-614.219</v>
      </c>
      <c r="Q11" s="84">
        <v>88.1652</v>
      </c>
      <c r="R11" s="85">
        <f t="shared" si="16"/>
        <v>0.1435403333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-594.156</v>
      </c>
      <c r="Q12" s="84">
        <v>51.145</v>
      </c>
      <c r="R12" s="85">
        <f t="shared" si="16"/>
        <v>0.08608008671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-454.647</v>
      </c>
      <c r="Q13" s="84">
        <v>109.858</v>
      </c>
      <c r="R13" s="85">
        <f t="shared" si="16"/>
        <v>0.241633619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Q17" s="93"/>
      <c r="R17" s="95" t="s">
        <v>108</v>
      </c>
      <c r="S17" s="96">
        <f>$R$9/sqrt(sum(Y27:Y29))</f>
        <v>0.3211188398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0.7841101386</v>
      </c>
      <c r="D18" s="77">
        <f t="shared" si="3"/>
        <v>0.07849194366</v>
      </c>
      <c r="E18" s="77">
        <f t="shared" si="4"/>
        <v>0.02570205343</v>
      </c>
      <c r="F18" s="77">
        <f t="shared" si="5"/>
        <v>0.02678209824</v>
      </c>
      <c r="G18" s="77">
        <f t="shared" si="6"/>
        <v>0.02004298576</v>
      </c>
      <c r="H18" s="77">
        <f t="shared" si="7"/>
        <v>-0.006725995239</v>
      </c>
      <c r="I18" s="77">
        <f t="shared" si="8"/>
        <v>-0.00001994830333</v>
      </c>
      <c r="J18" s="77">
        <f t="shared" si="9"/>
        <v>-0.0009811424704</v>
      </c>
      <c r="K18" s="77">
        <f t="shared" si="10"/>
        <v>0.07257479813</v>
      </c>
      <c r="L18" s="23">
        <f t="shared" ref="L18:M18" si="25">U61</f>
        <v>-32.1365</v>
      </c>
      <c r="M18" s="23">
        <f t="shared" si="25"/>
        <v>1.46508</v>
      </c>
      <c r="N18" s="78">
        <f t="shared" si="12"/>
        <v>0.04558928321</v>
      </c>
      <c r="O18" s="78">
        <f t="shared" ref="O18:O23" si="27">M18/abs(C61)/D61</f>
        <v>0.05814142806</v>
      </c>
      <c r="P18" s="23"/>
      <c r="Q18" s="93"/>
      <c r="R18" s="95" t="s">
        <v>109</v>
      </c>
      <c r="S18" s="96">
        <f>$R$9/sqrt(sum(Y30:Y32))</f>
        <v>0.303150158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0.7980967223</v>
      </c>
      <c r="D19" s="77">
        <f t="shared" si="3"/>
        <v>0.08934526217</v>
      </c>
      <c r="E19" s="77">
        <f t="shared" si="4"/>
        <v>0.02367097364</v>
      </c>
      <c r="F19" s="77">
        <f t="shared" si="5"/>
        <v>0.02620833537</v>
      </c>
      <c r="G19" s="77">
        <f t="shared" si="6"/>
        <v>0.0226073548</v>
      </c>
      <c r="H19" s="77">
        <f t="shared" si="7"/>
        <v>-0.008862175578</v>
      </c>
      <c r="I19" s="77">
        <f t="shared" si="8"/>
        <v>-0.00001975346737</v>
      </c>
      <c r="J19" s="77">
        <f t="shared" si="9"/>
        <v>-0.0009742106072</v>
      </c>
      <c r="K19" s="77">
        <f t="shared" si="10"/>
        <v>0.0499254394</v>
      </c>
      <c r="L19" s="23">
        <f t="shared" ref="L19:M19" si="26">U62</f>
        <v>-35.8098</v>
      </c>
      <c r="M19" s="23">
        <f t="shared" si="26"/>
        <v>0.971904</v>
      </c>
      <c r="N19" s="78">
        <f t="shared" si="12"/>
        <v>0.02714072684</v>
      </c>
      <c r="O19" s="78">
        <f t="shared" si="27"/>
        <v>0.03400681406</v>
      </c>
      <c r="P19" s="97">
        <f>1/sqrt(1/O18^2+1/O19^2+1/O20^2)</f>
        <v>0.02077255575</v>
      </c>
      <c r="Q19" s="93"/>
      <c r="R19" s="95" t="s">
        <v>110</v>
      </c>
      <c r="S19" s="96">
        <f>$R$9/sqrt(sum(Y33:Y35))</f>
        <v>0.2611447252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0.844637216</v>
      </c>
      <c r="D20" s="77">
        <f t="shared" si="3"/>
        <v>0.08678540027</v>
      </c>
      <c r="E20" s="77">
        <f t="shared" si="4"/>
        <v>0.01690021796</v>
      </c>
      <c r="F20" s="77">
        <f t="shared" si="5"/>
        <v>0.01905090924</v>
      </c>
      <c r="G20" s="77">
        <f t="shared" si="6"/>
        <v>0.01887789286</v>
      </c>
      <c r="H20" s="77">
        <f t="shared" si="7"/>
        <v>-0.01037391597</v>
      </c>
      <c r="I20" s="77">
        <f t="shared" si="8"/>
        <v>-0.00001013991429</v>
      </c>
      <c r="J20" s="77">
        <f t="shared" si="9"/>
        <v>-0.0007653259942</v>
      </c>
      <c r="K20" s="77">
        <f t="shared" si="10"/>
        <v>0.02490936979</v>
      </c>
      <c r="L20" s="23">
        <f t="shared" ref="L20:M20" si="28">U63</f>
        <v>-36.0531</v>
      </c>
      <c r="M20" s="23">
        <f t="shared" si="28"/>
        <v>0.895263</v>
      </c>
      <c r="N20" s="78">
        <f t="shared" si="12"/>
        <v>0.02483178978</v>
      </c>
      <c r="O20" s="78">
        <f t="shared" si="27"/>
        <v>0.02939935549</v>
      </c>
      <c r="P20" s="23"/>
      <c r="Q20" s="93"/>
      <c r="R20" s="95" t="s">
        <v>111</v>
      </c>
      <c r="S20" s="96">
        <f>$R$9/sqrt(sum(Y36:Y38))</f>
        <v>0.1238243571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0.5140299625</v>
      </c>
      <c r="D21" s="77">
        <f t="shared" si="3"/>
        <v>0.2261346977</v>
      </c>
      <c r="E21" s="77">
        <f t="shared" si="4"/>
        <v>0.06117368655</v>
      </c>
      <c r="F21" s="77">
        <f t="shared" si="5"/>
        <v>0.06436443133</v>
      </c>
      <c r="G21" s="77">
        <f t="shared" si="6"/>
        <v>0.02711729964</v>
      </c>
      <c r="H21" s="77">
        <f t="shared" si="7"/>
        <v>-0.02000203869</v>
      </c>
      <c r="I21" s="77">
        <f t="shared" si="8"/>
        <v>-0.00003739171124</v>
      </c>
      <c r="J21" s="77">
        <f t="shared" si="9"/>
        <v>-0.002965728607</v>
      </c>
      <c r="K21" s="77">
        <f t="shared" si="10"/>
        <v>0.1301757118</v>
      </c>
      <c r="L21" s="23">
        <f t="shared" ref="L21:M21" si="29">U64</f>
        <v>-29.4061</v>
      </c>
      <c r="M21" s="23">
        <f t="shared" si="29"/>
        <v>5.27229</v>
      </c>
      <c r="N21" s="78">
        <f t="shared" si="12"/>
        <v>0.1792923917</v>
      </c>
      <c r="O21" s="78">
        <f t="shared" si="27"/>
        <v>0.3487975503</v>
      </c>
      <c r="P21" s="23"/>
      <c r="Q21" s="93"/>
      <c r="R21" s="95" t="s">
        <v>112</v>
      </c>
      <c r="S21" s="96">
        <f>$R$9/sqrt(sum(Y39:Y41))</f>
        <v>0.02289582798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0.5733148101</v>
      </c>
      <c r="D22" s="77">
        <f t="shared" si="3"/>
        <v>0.1931527662</v>
      </c>
      <c r="E22" s="77">
        <f t="shared" si="4"/>
        <v>0.05211864887</v>
      </c>
      <c r="F22" s="77">
        <f t="shared" si="5"/>
        <v>0.0466620975</v>
      </c>
      <c r="G22" s="77">
        <f t="shared" si="6"/>
        <v>0.02674839341</v>
      </c>
      <c r="H22" s="77">
        <f t="shared" si="7"/>
        <v>-0.02035720504</v>
      </c>
      <c r="I22" s="77">
        <f t="shared" si="8"/>
        <v>-0.0000353784827</v>
      </c>
      <c r="J22" s="77">
        <f t="shared" si="9"/>
        <v>-0.002020025694</v>
      </c>
      <c r="K22" s="77">
        <f t="shared" si="10"/>
        <v>0.130419064</v>
      </c>
      <c r="L22" s="23">
        <f t="shared" ref="L22:M22" si="30">U65</f>
        <v>-28.4348</v>
      </c>
      <c r="M22" s="23">
        <f t="shared" si="30"/>
        <v>2.55706</v>
      </c>
      <c r="N22" s="78">
        <f t="shared" si="12"/>
        <v>0.08992713154</v>
      </c>
      <c r="O22" s="78">
        <f t="shared" si="27"/>
        <v>0.1568547157</v>
      </c>
      <c r="P22" s="97">
        <f>1/sqrt(1/O21^2+1/O22^2+1/O23^2)</f>
        <v>0.1012583424</v>
      </c>
      <c r="Q22" s="93"/>
      <c r="R22" s="95" t="s">
        <v>113</v>
      </c>
      <c r="S22" s="96">
        <f>$R$9/sqrt(sum(Y42:Y44))</f>
        <v>0.07262995638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0.6261337238</v>
      </c>
      <c r="D23" s="77">
        <f t="shared" si="3"/>
        <v>0.2086472123</v>
      </c>
      <c r="E23" s="77">
        <f t="shared" si="4"/>
        <v>0.03960864598</v>
      </c>
      <c r="F23" s="77">
        <f t="shared" si="5"/>
        <v>0.03546452693</v>
      </c>
      <c r="G23" s="77">
        <f t="shared" si="6"/>
        <v>0.02953822232</v>
      </c>
      <c r="H23" s="77">
        <f t="shared" si="7"/>
        <v>-0.02737149314</v>
      </c>
      <c r="I23" s="77">
        <f t="shared" si="8"/>
        <v>-0.00002687821179</v>
      </c>
      <c r="J23" s="77">
        <f t="shared" si="9"/>
        <v>-0.001654669869</v>
      </c>
      <c r="K23" s="77">
        <f t="shared" si="10"/>
        <v>0.08965754999</v>
      </c>
      <c r="L23" s="23">
        <f t="shared" ref="L23:M23" si="31">U66</f>
        <v>-26.106</v>
      </c>
      <c r="M23" s="23">
        <f t="shared" si="31"/>
        <v>2.34313</v>
      </c>
      <c r="N23" s="78">
        <f t="shared" si="12"/>
        <v>0.08975446258</v>
      </c>
      <c r="O23" s="78">
        <f t="shared" si="27"/>
        <v>0.1433471145</v>
      </c>
      <c r="P23" s="23"/>
      <c r="Q23" s="93"/>
      <c r="R23" s="5" t="s">
        <v>114</v>
      </c>
      <c r="S23" s="86">
        <f>1/sqrt(1/S17^2+1/S18^2+1/S19^2+1/S20^2+1/S21^2+1/S22^2)</f>
        <v>0.02133154998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0.0009774513286</v>
      </c>
      <c r="Z27" s="78">
        <f t="shared" si="33"/>
        <v>0.001820038448</v>
      </c>
      <c r="AA27" s="78">
        <f t="shared" si="33"/>
        <v>0.001078772961</v>
      </c>
      <c r="AB27" s="78">
        <f t="shared" si="33"/>
        <v>0.0009093304986</v>
      </c>
      <c r="AC27" s="78">
        <f t="shared" si="33"/>
        <v>0.001162498754</v>
      </c>
      <c r="AD27" s="78">
        <f t="shared" si="33"/>
        <v>0.001705811515</v>
      </c>
      <c r="AE27" s="78">
        <f t="shared" si="33"/>
        <v>0.001110272894</v>
      </c>
      <c r="AF27" s="78">
        <f t="shared" si="33"/>
        <v>0.0009251944205</v>
      </c>
      <c r="AG27" s="78">
        <f t="shared" si="33"/>
        <v>0.001193687984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0.002321184498</v>
      </c>
      <c r="Z28" s="78">
        <f t="shared" si="45"/>
        <v>0.005367791245</v>
      </c>
      <c r="AA28" s="78">
        <f t="shared" si="45"/>
        <v>0.003485082797</v>
      </c>
      <c r="AB28" s="78">
        <f t="shared" si="45"/>
        <v>0.002269952211</v>
      </c>
      <c r="AC28" s="78">
        <f t="shared" si="45"/>
        <v>0.002648438121</v>
      </c>
      <c r="AD28" s="78">
        <f t="shared" si="45"/>
        <v>0.004260144595</v>
      </c>
      <c r="AE28" s="78">
        <f t="shared" si="45"/>
        <v>0.001584034679</v>
      </c>
      <c r="AF28" s="78">
        <f t="shared" si="45"/>
        <v>0.002726411931</v>
      </c>
      <c r="AG28" s="78">
        <f t="shared" si="45"/>
        <v>0.002271023151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0.001114154109</v>
      </c>
      <c r="Z29" s="78">
        <f t="shared" si="47"/>
        <v>0.003132230208</v>
      </c>
      <c r="AA29" s="78">
        <f t="shared" si="47"/>
        <v>0.001641142278</v>
      </c>
      <c r="AB29" s="78">
        <f t="shared" si="47"/>
        <v>0.001457139893</v>
      </c>
      <c r="AC29" s="78">
        <f t="shared" si="47"/>
        <v>0.001329601326</v>
      </c>
      <c r="AD29" s="78">
        <f t="shared" si="47"/>
        <v>0.003631886559</v>
      </c>
      <c r="AE29" s="78">
        <f t="shared" si="47"/>
        <v>0.003622552298</v>
      </c>
      <c r="AF29" s="78">
        <f t="shared" si="47"/>
        <v>0.001701434821</v>
      </c>
      <c r="AG29" s="78">
        <f t="shared" si="47"/>
        <v>0.00116503889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0.001101489366</v>
      </c>
      <c r="Z30" s="78">
        <f t="shared" si="49"/>
        <v>0.005656025012</v>
      </c>
      <c r="AA30" s="78">
        <f t="shared" si="49"/>
        <v>0.01163585518</v>
      </c>
      <c r="AB30" s="78">
        <f t="shared" si="49"/>
        <v>0.00674873724</v>
      </c>
      <c r="AC30" s="78">
        <f t="shared" si="49"/>
        <v>0.001392099197</v>
      </c>
      <c r="AD30" s="78">
        <f t="shared" si="49"/>
        <v>0.002777703445</v>
      </c>
      <c r="AE30" s="78">
        <f t="shared" si="49"/>
        <v>0.01200931396</v>
      </c>
      <c r="AF30" s="78">
        <f t="shared" si="49"/>
        <v>0.008807153197</v>
      </c>
      <c r="AG30" s="78">
        <f t="shared" si="49"/>
        <v>0.001782819108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0.002456488872</v>
      </c>
      <c r="Z31" s="78">
        <f t="shared" si="51"/>
        <v>0.03714057346</v>
      </c>
      <c r="AA31" s="78">
        <f t="shared" si="51"/>
        <v>0.08580379805</v>
      </c>
      <c r="AB31" s="78">
        <f t="shared" si="51"/>
        <v>0.03861743261</v>
      </c>
      <c r="AC31" s="78">
        <f t="shared" si="51"/>
        <v>0.00294694822</v>
      </c>
      <c r="AD31" s="78">
        <f t="shared" si="51"/>
        <v>0.01746821138</v>
      </c>
      <c r="AE31" s="78">
        <f t="shared" si="51"/>
        <v>0.09213958639</v>
      </c>
      <c r="AF31" s="78">
        <f t="shared" si="51"/>
        <v>0.06638097245</v>
      </c>
      <c r="AG31" s="78">
        <f t="shared" si="51"/>
        <v>0.003670687928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0.001393435626</v>
      </c>
      <c r="Z32" s="78">
        <f t="shared" si="53"/>
        <v>0.1479683632</v>
      </c>
      <c r="AA32" s="78">
        <f t="shared" si="53"/>
        <v>0.1065248904</v>
      </c>
      <c r="AB32" s="78">
        <f t="shared" si="53"/>
        <v>0.03292585489</v>
      </c>
      <c r="AC32" s="78">
        <f t="shared" si="53"/>
        <v>0.001536027494</v>
      </c>
      <c r="AD32" s="78">
        <f t="shared" si="53"/>
        <v>0.1799375014</v>
      </c>
      <c r="AE32" s="78">
        <f t="shared" si="53"/>
        <v>0.1958650324</v>
      </c>
      <c r="AF32" s="78">
        <f t="shared" si="53"/>
        <v>0.1544892333</v>
      </c>
      <c r="AG32" s="78">
        <f t="shared" si="53"/>
        <v>0.002099720134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0.001459611037</v>
      </c>
      <c r="Z33" s="78">
        <f t="shared" si="55"/>
        <v>0.009830847386</v>
      </c>
      <c r="AA33" s="78">
        <f t="shared" si="55"/>
        <v>0.01702435167</v>
      </c>
      <c r="AB33" s="78">
        <f t="shared" si="55"/>
        <v>0.02746054332</v>
      </c>
      <c r="AC33" s="78">
        <f t="shared" si="55"/>
        <v>0.008395340416</v>
      </c>
      <c r="AD33" s="78">
        <f t="shared" si="55"/>
        <v>0.005374911471</v>
      </c>
      <c r="AE33" s="78">
        <f t="shared" si="55"/>
        <v>0.01522673221</v>
      </c>
      <c r="AF33" s="78">
        <f t="shared" si="55"/>
        <v>0.0144939737</v>
      </c>
      <c r="AG33" s="78">
        <f t="shared" si="55"/>
        <v>0.006620042996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0.003387130216</v>
      </c>
      <c r="Z34" s="78">
        <f t="shared" si="57"/>
        <v>0.09137512141</v>
      </c>
      <c r="AA34" s="78">
        <f t="shared" si="57"/>
        <v>0.1842657854</v>
      </c>
      <c r="AB34" s="78">
        <f t="shared" si="57"/>
        <v>0.186962995</v>
      </c>
      <c r="AC34" s="78">
        <f t="shared" si="57"/>
        <v>0.02143358024</v>
      </c>
      <c r="AD34" s="78">
        <f t="shared" si="57"/>
        <v>0.06882710624</v>
      </c>
      <c r="AE34" s="78">
        <f t="shared" si="57"/>
        <v>0.1563086134</v>
      </c>
      <c r="AF34" s="78">
        <f t="shared" si="57"/>
        <v>0.1639329117</v>
      </c>
      <c r="AG34" s="78">
        <f t="shared" si="57"/>
        <v>0.01496815057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0.001825662381</v>
      </c>
      <c r="Z35" s="78">
        <f t="shared" si="59"/>
        <v>0.1937482338</v>
      </c>
      <c r="AA35" s="78">
        <f t="shared" si="59"/>
        <v>0.3147216715</v>
      </c>
      <c r="AB35" s="78">
        <f t="shared" si="59"/>
        <v>0.2548374802</v>
      </c>
      <c r="AC35" s="78">
        <f t="shared" si="59"/>
        <v>0.01292954985</v>
      </c>
      <c r="AD35" s="78">
        <f t="shared" si="59"/>
        <v>0.1870080314</v>
      </c>
      <c r="AE35" s="78">
        <f t="shared" si="59"/>
        <v>0.2694709538</v>
      </c>
      <c r="AF35" s="78">
        <f t="shared" si="59"/>
        <v>0.2836048303</v>
      </c>
      <c r="AG35" s="78">
        <f t="shared" si="59"/>
        <v>0.008536483554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0.003444566275</v>
      </c>
      <c r="Z36" s="78">
        <f t="shared" si="61"/>
        <v>0.01540328353</v>
      </c>
      <c r="AA36" s="78">
        <f t="shared" si="61"/>
        <v>0.0122176696</v>
      </c>
      <c r="AB36" s="78">
        <f t="shared" si="61"/>
        <v>0.01626551813</v>
      </c>
      <c r="AC36" s="78">
        <f t="shared" si="61"/>
        <v>0.05149299208</v>
      </c>
      <c r="AD36" s="78">
        <f t="shared" si="61"/>
        <v>0.009255061212</v>
      </c>
      <c r="AE36" s="78">
        <f t="shared" si="61"/>
        <v>0.01066574693</v>
      </c>
      <c r="AF36" s="78">
        <f t="shared" si="61"/>
        <v>0.01075863532</v>
      </c>
      <c r="AG36" s="78">
        <f t="shared" si="61"/>
        <v>0.05208114987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0.007807248514</v>
      </c>
      <c r="Z37" s="78">
        <f t="shared" si="63"/>
        <v>0.06079338341</v>
      </c>
      <c r="AA37" s="78">
        <f t="shared" si="63"/>
        <v>0.05844422247</v>
      </c>
      <c r="AB37" s="78">
        <f t="shared" si="63"/>
        <v>0.1145860566</v>
      </c>
      <c r="AC37" s="78">
        <f t="shared" si="63"/>
        <v>0.1668983337</v>
      </c>
      <c r="AD37" s="78">
        <f t="shared" si="63"/>
        <v>0.0440309565</v>
      </c>
      <c r="AE37" s="78">
        <f t="shared" si="63"/>
        <v>0.05353087652</v>
      </c>
      <c r="AF37" s="78">
        <f t="shared" si="63"/>
        <v>0.0624775228</v>
      </c>
      <c r="AG37" s="78">
        <f t="shared" si="63"/>
        <v>0.09667658632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0.01842605072</v>
      </c>
      <c r="Z38" s="78">
        <f t="shared" si="65"/>
        <v>0.1010898733</v>
      </c>
      <c r="AA38" s="78">
        <f t="shared" si="65"/>
        <v>0.08155829058</v>
      </c>
      <c r="AB38" s="78">
        <f t="shared" si="65"/>
        <v>0.1824232726</v>
      </c>
      <c r="AC38" s="78">
        <f t="shared" si="65"/>
        <v>0.1410440536</v>
      </c>
      <c r="AD38" s="78">
        <f t="shared" si="65"/>
        <v>0.09502131687</v>
      </c>
      <c r="AE38" s="78">
        <f t="shared" si="65"/>
        <v>0.0759154406</v>
      </c>
      <c r="AF38" s="78">
        <f t="shared" si="65"/>
        <v>0.09897174318</v>
      </c>
      <c r="AG38" s="78">
        <f t="shared" si="65"/>
        <v>0.05480954834</v>
      </c>
    </row>
    <row r="39">
      <c r="A39" s="76">
        <v>5.0</v>
      </c>
      <c r="B39" s="68" t="s">
        <v>94</v>
      </c>
      <c r="C39" s="96">
        <f t="shared" si="34"/>
        <v>0.904997</v>
      </c>
      <c r="D39" s="96">
        <f t="shared" si="35"/>
        <v>0.089914</v>
      </c>
      <c r="E39" s="96">
        <f t="shared" si="36"/>
        <v>0.000708</v>
      </c>
      <c r="F39" s="96">
        <f t="shared" si="37"/>
        <v>0.000742</v>
      </c>
      <c r="G39" s="96">
        <f t="shared" si="38"/>
        <v>0.000876</v>
      </c>
      <c r="H39" s="96">
        <f t="shared" si="39"/>
        <v>0.001321</v>
      </c>
      <c r="I39" s="96">
        <f t="shared" si="40"/>
        <v>0.0000069</v>
      </c>
      <c r="J39" s="96">
        <f t="shared" si="41"/>
        <v>0.0000295</v>
      </c>
      <c r="K39" s="96">
        <f t="shared" si="42"/>
        <v>0.001405</v>
      </c>
      <c r="L39" s="99">
        <f t="shared" si="43"/>
        <v>24500000000</v>
      </c>
      <c r="M39" s="65"/>
      <c r="O39" s="100">
        <f t="shared" ref="O39:W39" si="66">C39*$L39</f>
        <v>22172426500</v>
      </c>
      <c r="P39" s="100">
        <f t="shared" si="66"/>
        <v>2202893000</v>
      </c>
      <c r="Q39" s="100">
        <f t="shared" si="66"/>
        <v>17346000</v>
      </c>
      <c r="R39" s="100">
        <f t="shared" si="66"/>
        <v>18179000</v>
      </c>
      <c r="S39" s="100">
        <f t="shared" si="66"/>
        <v>21462000</v>
      </c>
      <c r="T39" s="100">
        <f t="shared" si="66"/>
        <v>32364500</v>
      </c>
      <c r="U39" s="100">
        <f t="shared" si="66"/>
        <v>169050</v>
      </c>
      <c r="V39" s="100">
        <f t="shared" si="66"/>
        <v>722750</v>
      </c>
      <c r="W39" s="100">
        <f t="shared" si="66"/>
        <v>34422500</v>
      </c>
      <c r="X39" s="65"/>
      <c r="Y39" s="78">
        <f t="shared" ref="Y39:AG39" si="67">O39/O$45</f>
        <v>0.1482380524</v>
      </c>
      <c r="Z39" s="78">
        <f t="shared" si="67"/>
        <v>0.03337261889</v>
      </c>
      <c r="AA39" s="78">
        <f t="shared" si="67"/>
        <v>0.01248407719</v>
      </c>
      <c r="AB39" s="78">
        <f t="shared" si="67"/>
        <v>0.01324049568</v>
      </c>
      <c r="AC39" s="78">
        <f t="shared" si="67"/>
        <v>0.05415573749</v>
      </c>
      <c r="AD39" s="78">
        <f t="shared" si="67"/>
        <v>0.04936239057</v>
      </c>
      <c r="AE39" s="78">
        <f t="shared" si="67"/>
        <v>0.01306771794</v>
      </c>
      <c r="AF39" s="78">
        <f t="shared" si="67"/>
        <v>0.01169416882</v>
      </c>
      <c r="AG39" s="78">
        <f t="shared" si="67"/>
        <v>0.1566349175</v>
      </c>
    </row>
    <row r="40">
      <c r="A40" s="76">
        <v>5.0</v>
      </c>
      <c r="B40" s="68" t="s">
        <v>96</v>
      </c>
      <c r="C40" s="96">
        <f t="shared" si="34"/>
        <v>0.89458</v>
      </c>
      <c r="D40" s="96">
        <f t="shared" si="35"/>
        <v>0.099978</v>
      </c>
      <c r="E40" s="96">
        <f t="shared" si="36"/>
        <v>0.000928</v>
      </c>
      <c r="F40" s="96">
        <f t="shared" si="37"/>
        <v>0.001032</v>
      </c>
      <c r="G40" s="96">
        <f t="shared" si="38"/>
        <v>0.001267</v>
      </c>
      <c r="H40" s="96">
        <f t="shared" si="39"/>
        <v>0.001085</v>
      </c>
      <c r="I40" s="96">
        <f t="shared" si="40"/>
        <v>0.00000946</v>
      </c>
      <c r="J40" s="96">
        <f t="shared" si="41"/>
        <v>0.000043</v>
      </c>
      <c r="K40" s="96">
        <f t="shared" si="42"/>
        <v>0.001077</v>
      </c>
      <c r="L40" s="99">
        <f t="shared" si="43"/>
        <v>55700000000</v>
      </c>
      <c r="M40" s="65"/>
      <c r="O40" s="100">
        <f t="shared" ref="O40:W40" si="68">C40*$L40</f>
        <v>49828106000</v>
      </c>
      <c r="P40" s="100">
        <f t="shared" si="68"/>
        <v>5568774600</v>
      </c>
      <c r="Q40" s="100">
        <f t="shared" si="68"/>
        <v>51689600</v>
      </c>
      <c r="R40" s="100">
        <f t="shared" si="68"/>
        <v>57482400</v>
      </c>
      <c r="S40" s="100">
        <f t="shared" si="68"/>
        <v>70571900</v>
      </c>
      <c r="T40" s="100">
        <f t="shared" si="68"/>
        <v>60434500</v>
      </c>
      <c r="U40" s="100">
        <f t="shared" si="68"/>
        <v>526922</v>
      </c>
      <c r="V40" s="100">
        <f t="shared" si="68"/>
        <v>2395100</v>
      </c>
      <c r="W40" s="100">
        <f t="shared" si="68"/>
        <v>59988900</v>
      </c>
      <c r="X40" s="65"/>
      <c r="Y40" s="78">
        <f t="shared" ref="Y40:AG40" si="69">O40/O$45</f>
        <v>0.3331354548</v>
      </c>
      <c r="Z40" s="78">
        <f t="shared" si="69"/>
        <v>0.08436387625</v>
      </c>
      <c r="AA40" s="78">
        <f t="shared" si="69"/>
        <v>0.03720148485</v>
      </c>
      <c r="AB40" s="78">
        <f t="shared" si="69"/>
        <v>0.04186674013</v>
      </c>
      <c r="AC40" s="78">
        <f t="shared" si="69"/>
        <v>0.1780762879</v>
      </c>
      <c r="AD40" s="78">
        <f t="shared" si="69"/>
        <v>0.09217480242</v>
      </c>
      <c r="AE40" s="78">
        <f t="shared" si="69"/>
        <v>0.04073154732</v>
      </c>
      <c r="AF40" s="78">
        <f t="shared" si="69"/>
        <v>0.03875296264</v>
      </c>
      <c r="AG40" s="78">
        <f t="shared" si="69"/>
        <v>0.272971353</v>
      </c>
    </row>
    <row r="41">
      <c r="A41" s="76">
        <v>5.0</v>
      </c>
      <c r="B41" s="68" t="s">
        <v>98</v>
      </c>
      <c r="C41" s="96">
        <f t="shared" si="34"/>
        <v>0.881595</v>
      </c>
      <c r="D41" s="96">
        <f t="shared" si="35"/>
        <v>0.112974</v>
      </c>
      <c r="E41" s="96">
        <f t="shared" si="36"/>
        <v>0.000992</v>
      </c>
      <c r="F41" s="96">
        <f t="shared" si="37"/>
        <v>0.001156</v>
      </c>
      <c r="G41" s="96">
        <f t="shared" si="38"/>
        <v>0.001497</v>
      </c>
      <c r="H41" s="96">
        <f t="shared" si="39"/>
        <v>0.001187</v>
      </c>
      <c r="I41" s="96">
        <f t="shared" si="40"/>
        <v>0.00000816</v>
      </c>
      <c r="J41" s="96">
        <f t="shared" si="41"/>
        <v>0.0000501</v>
      </c>
      <c r="K41" s="96">
        <f t="shared" si="42"/>
        <v>0.000541</v>
      </c>
      <c r="L41" s="99">
        <f t="shared" si="43"/>
        <v>65600000000</v>
      </c>
      <c r="M41" s="65"/>
      <c r="O41" s="100">
        <f t="shared" ref="O41:W41" si="70">C41*$L41</f>
        <v>57832632000</v>
      </c>
      <c r="P41" s="100">
        <f t="shared" si="70"/>
        <v>7411094400</v>
      </c>
      <c r="Q41" s="100">
        <f t="shared" si="70"/>
        <v>65075200</v>
      </c>
      <c r="R41" s="100">
        <f t="shared" si="70"/>
        <v>75833600</v>
      </c>
      <c r="S41" s="100">
        <f t="shared" si="70"/>
        <v>98203200</v>
      </c>
      <c r="T41" s="100">
        <f t="shared" si="70"/>
        <v>77867200</v>
      </c>
      <c r="U41" s="100">
        <f t="shared" si="70"/>
        <v>535296</v>
      </c>
      <c r="V41" s="100">
        <f t="shared" si="70"/>
        <v>3286560</v>
      </c>
      <c r="W41" s="100">
        <f t="shared" si="70"/>
        <v>35489600</v>
      </c>
      <c r="X41" s="65"/>
      <c r="Y41" s="78">
        <f t="shared" ref="Y41:AG41" si="71">O41/O$45</f>
        <v>0.386651264</v>
      </c>
      <c r="Z41" s="78">
        <f t="shared" si="71"/>
        <v>0.1122740092</v>
      </c>
      <c r="AA41" s="78">
        <f t="shared" si="71"/>
        <v>0.0468352254</v>
      </c>
      <c r="AB41" s="78">
        <f t="shared" si="71"/>
        <v>0.05523265598</v>
      </c>
      <c r="AC41" s="78">
        <f t="shared" si="71"/>
        <v>0.2477992135</v>
      </c>
      <c r="AD41" s="78">
        <f t="shared" si="71"/>
        <v>0.1187631862</v>
      </c>
      <c r="AE41" s="78">
        <f t="shared" si="71"/>
        <v>0.04137886509</v>
      </c>
      <c r="AF41" s="78">
        <f t="shared" si="71"/>
        <v>0.05317687649</v>
      </c>
      <c r="AG41" s="78">
        <f t="shared" si="71"/>
        <v>0.1614906113</v>
      </c>
    </row>
    <row r="42">
      <c r="A42" s="76">
        <v>6.0</v>
      </c>
      <c r="B42" s="68" t="s">
        <v>94</v>
      </c>
      <c r="C42" s="96">
        <f t="shared" si="34"/>
        <v>0.631264</v>
      </c>
      <c r="D42" s="96">
        <f t="shared" si="35"/>
        <v>0.357969</v>
      </c>
      <c r="E42" s="96">
        <f t="shared" si="36"/>
        <v>0.001892</v>
      </c>
      <c r="F42" s="96">
        <f t="shared" si="37"/>
        <v>0.002038</v>
      </c>
      <c r="G42" s="96">
        <f t="shared" si="38"/>
        <v>0.001725</v>
      </c>
      <c r="H42" s="96">
        <f t="shared" si="39"/>
        <v>0.00269</v>
      </c>
      <c r="I42" s="96">
        <f t="shared" si="40"/>
        <v>0.000012</v>
      </c>
      <c r="J42" s="96">
        <f t="shared" si="41"/>
        <v>0.000103</v>
      </c>
      <c r="K42" s="96">
        <f t="shared" si="42"/>
        <v>0.002306</v>
      </c>
      <c r="L42" s="99">
        <f t="shared" si="43"/>
        <v>1890000000</v>
      </c>
      <c r="M42" s="65"/>
      <c r="O42" s="100">
        <f t="shared" ref="O42:W42" si="72">C42*$L42</f>
        <v>1193088960</v>
      </c>
      <c r="P42" s="100">
        <f t="shared" si="72"/>
        <v>676561410</v>
      </c>
      <c r="Q42" s="100">
        <f t="shared" si="72"/>
        <v>3575880</v>
      </c>
      <c r="R42" s="100">
        <f t="shared" si="72"/>
        <v>3851820</v>
      </c>
      <c r="S42" s="100">
        <f t="shared" si="72"/>
        <v>3260250</v>
      </c>
      <c r="T42" s="100">
        <f t="shared" si="72"/>
        <v>5084100</v>
      </c>
      <c r="U42" s="100">
        <f t="shared" si="72"/>
        <v>22680</v>
      </c>
      <c r="V42" s="100">
        <f t="shared" si="72"/>
        <v>194670</v>
      </c>
      <c r="W42" s="100">
        <f t="shared" si="72"/>
        <v>4358340</v>
      </c>
      <c r="X42" s="65"/>
      <c r="Y42" s="78">
        <f t="shared" ref="Y42:AG42" si="73">O42/O$45</f>
        <v>0.007976627355</v>
      </c>
      <c r="Z42" s="78">
        <f t="shared" si="73"/>
        <v>0.01024953372</v>
      </c>
      <c r="AA42" s="78">
        <f t="shared" si="73"/>
        <v>0.002573594024</v>
      </c>
      <c r="AB42" s="78">
        <f t="shared" si="73"/>
        <v>0.002805435176</v>
      </c>
      <c r="AC42" s="78">
        <f t="shared" si="73"/>
        <v>0.008226691042</v>
      </c>
      <c r="AD42" s="78">
        <f t="shared" si="73"/>
        <v>0.007754277987</v>
      </c>
      <c r="AE42" s="78">
        <f t="shared" si="73"/>
        <v>0.001753184519</v>
      </c>
      <c r="AF42" s="78">
        <f t="shared" si="73"/>
        <v>0.003149780484</v>
      </c>
      <c r="AG42" s="78">
        <f t="shared" si="73"/>
        <v>0.01983203504</v>
      </c>
    </row>
    <row r="43">
      <c r="A43" s="76">
        <v>6.0</v>
      </c>
      <c r="B43" s="68" t="s">
        <v>96</v>
      </c>
      <c r="C43" s="96">
        <f t="shared" si="34"/>
        <v>0.671404</v>
      </c>
      <c r="D43" s="96">
        <f t="shared" si="35"/>
        <v>0.316482</v>
      </c>
      <c r="E43" s="96">
        <f t="shared" si="36"/>
        <v>0.001817</v>
      </c>
      <c r="F43" s="96">
        <f t="shared" si="37"/>
        <v>0.00157</v>
      </c>
      <c r="G43" s="96">
        <f t="shared" si="38"/>
        <v>0.001841</v>
      </c>
      <c r="H43" s="96">
        <f t="shared" si="39"/>
        <v>0.004563</v>
      </c>
      <c r="I43" s="96">
        <f t="shared" si="40"/>
        <v>0.0000133</v>
      </c>
      <c r="J43" s="96">
        <f t="shared" si="41"/>
        <v>0.0000762</v>
      </c>
      <c r="K43" s="96">
        <f t="shared" si="42"/>
        <v>0.002234</v>
      </c>
      <c r="L43" s="99">
        <f t="shared" si="43"/>
        <v>8040000000</v>
      </c>
      <c r="M43" s="65"/>
      <c r="O43" s="100">
        <f t="shared" ref="O43:W43" si="74">C43*$L43</f>
        <v>5398088160</v>
      </c>
      <c r="P43" s="100">
        <f t="shared" si="74"/>
        <v>2544515280</v>
      </c>
      <c r="Q43" s="100">
        <f t="shared" si="74"/>
        <v>14608680</v>
      </c>
      <c r="R43" s="100">
        <f t="shared" si="74"/>
        <v>12622800</v>
      </c>
      <c r="S43" s="100">
        <f t="shared" si="74"/>
        <v>14801640</v>
      </c>
      <c r="T43" s="100">
        <f t="shared" si="74"/>
        <v>36686520</v>
      </c>
      <c r="U43" s="100">
        <f t="shared" si="74"/>
        <v>106932</v>
      </c>
      <c r="V43" s="100">
        <f t="shared" si="74"/>
        <v>612648</v>
      </c>
      <c r="W43" s="100">
        <f t="shared" si="74"/>
        <v>17961360</v>
      </c>
      <c r="X43" s="65"/>
      <c r="Y43" s="78">
        <f t="shared" ref="Y43:AG43" si="75">O43/O$45</f>
        <v>0.03608996405</v>
      </c>
      <c r="Z43" s="78">
        <f t="shared" si="75"/>
        <v>0.03854800878</v>
      </c>
      <c r="AA43" s="78">
        <f t="shared" si="75"/>
        <v>0.01051400258</v>
      </c>
      <c r="AB43" s="78">
        <f t="shared" si="75"/>
        <v>0.009193692109</v>
      </c>
      <c r="AC43" s="78">
        <f t="shared" si="75"/>
        <v>0.03734944228</v>
      </c>
      <c r="AD43" s="78">
        <f t="shared" si="75"/>
        <v>0.05595434284</v>
      </c>
      <c r="AE43" s="78">
        <f t="shared" si="75"/>
        <v>0.008265940343</v>
      </c>
      <c r="AF43" s="78">
        <f t="shared" si="75"/>
        <v>0.009912707216</v>
      </c>
      <c r="AG43" s="78">
        <f t="shared" si="75"/>
        <v>0.08173073254</v>
      </c>
    </row>
    <row r="44">
      <c r="A44" s="76">
        <v>6.0</v>
      </c>
      <c r="B44" s="68" t="s">
        <v>98</v>
      </c>
      <c r="C44" s="96">
        <f t="shared" si="34"/>
        <v>0.65878</v>
      </c>
      <c r="D44" s="96">
        <f t="shared" si="35"/>
        <v>0.329812</v>
      </c>
      <c r="E44" s="96">
        <f t="shared" si="36"/>
        <v>0.001739</v>
      </c>
      <c r="F44" s="96">
        <f t="shared" si="37"/>
        <v>0.001748</v>
      </c>
      <c r="G44" s="96">
        <f t="shared" si="38"/>
        <v>0.002531</v>
      </c>
      <c r="H44" s="96">
        <f t="shared" si="39"/>
        <v>0.00388</v>
      </c>
      <c r="I44" s="96">
        <f t="shared" si="40"/>
        <v>0.00000993</v>
      </c>
      <c r="J44" s="96">
        <f t="shared" si="41"/>
        <v>0.0000906</v>
      </c>
      <c r="K44" s="96">
        <f t="shared" si="42"/>
        <v>0.00141</v>
      </c>
      <c r="L44" s="99">
        <f t="shared" si="43"/>
        <v>9580000000</v>
      </c>
      <c r="M44" s="65"/>
      <c r="O44" s="100">
        <f t="shared" ref="O44:W44" si="76">C44*$L44</f>
        <v>6311112400</v>
      </c>
      <c r="P44" s="100">
        <f t="shared" si="76"/>
        <v>3159598960</v>
      </c>
      <c r="Q44" s="100">
        <f t="shared" si="76"/>
        <v>16659620</v>
      </c>
      <c r="R44" s="100">
        <f t="shared" si="76"/>
        <v>16745840</v>
      </c>
      <c r="S44" s="100">
        <f t="shared" si="76"/>
        <v>24246980</v>
      </c>
      <c r="T44" s="100">
        <f t="shared" si="76"/>
        <v>37170400</v>
      </c>
      <c r="U44" s="100">
        <f t="shared" si="76"/>
        <v>95129.4</v>
      </c>
      <c r="V44" s="100">
        <f t="shared" si="76"/>
        <v>867948</v>
      </c>
      <c r="W44" s="100">
        <f t="shared" si="76"/>
        <v>13507800</v>
      </c>
      <c r="X44" s="65"/>
      <c r="Y44" s="78">
        <f t="shared" ref="Y44:AG44" si="77">O44/O$45</f>
        <v>0.04219416447</v>
      </c>
      <c r="Z44" s="78">
        <f t="shared" si="77"/>
        <v>0.04786618867</v>
      </c>
      <c r="AA44" s="78">
        <f t="shared" si="77"/>
        <v>0.01199008313</v>
      </c>
      <c r="AB44" s="78">
        <f t="shared" si="77"/>
        <v>0.0121966677</v>
      </c>
      <c r="AC44" s="78">
        <f t="shared" si="77"/>
        <v>0.06118316484</v>
      </c>
      <c r="AD44" s="78">
        <f t="shared" si="77"/>
        <v>0.05669235744</v>
      </c>
      <c r="AE44" s="78">
        <f t="shared" si="77"/>
        <v>0.007353588685</v>
      </c>
      <c r="AF44" s="78">
        <f t="shared" si="77"/>
        <v>0.01404348729</v>
      </c>
      <c r="AG44" s="78">
        <f t="shared" si="77"/>
        <v>0.06146541181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149573109906</v>
      </c>
      <c r="P45" s="102">
        <f t="shared" si="78"/>
        <v>66008993989</v>
      </c>
      <c r="Q45" s="102">
        <f t="shared" si="78"/>
        <v>1389449916</v>
      </c>
      <c r="R45" s="102">
        <f t="shared" si="78"/>
        <v>1372984852</v>
      </c>
      <c r="S45" s="102">
        <f t="shared" si="78"/>
        <v>396301500</v>
      </c>
      <c r="T45" s="102">
        <f t="shared" si="78"/>
        <v>655650985</v>
      </c>
      <c r="U45" s="102">
        <f t="shared" si="78"/>
        <v>12936459.2</v>
      </c>
      <c r="V45" s="102">
        <f t="shared" si="78"/>
        <v>61804307</v>
      </c>
      <c r="W45" s="102">
        <f t="shared" si="78"/>
        <v>219762621</v>
      </c>
      <c r="X45" s="65"/>
      <c r="Y45" s="96">
        <f>sum(Y42:Y44)</f>
        <v>0.08626075588</v>
      </c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-27.8438</v>
      </c>
      <c r="D61" s="106">
        <v>0.904997</v>
      </c>
      <c r="E61" s="84">
        <v>-28.0541</v>
      </c>
      <c r="F61" s="106">
        <v>0.089914</v>
      </c>
      <c r="G61" s="108">
        <v>-1166.63</v>
      </c>
      <c r="H61" s="106">
        <v>7.08E-4</v>
      </c>
      <c r="I61" s="106">
        <v>-1159.95</v>
      </c>
      <c r="J61" s="106">
        <v>7.42E-4</v>
      </c>
      <c r="K61" s="106">
        <v>-735.287</v>
      </c>
      <c r="L61" s="109">
        <v>8.76E-4</v>
      </c>
      <c r="M61" s="107">
        <v>163.626</v>
      </c>
      <c r="N61" s="109">
        <v>0.001321</v>
      </c>
      <c r="O61" s="107">
        <v>92.9085</v>
      </c>
      <c r="P61" s="109">
        <v>6.9E-6</v>
      </c>
      <c r="Q61" s="107">
        <v>1068.83</v>
      </c>
      <c r="R61" s="109">
        <v>2.95E-5</v>
      </c>
      <c r="S61" s="107">
        <v>-1660.0</v>
      </c>
      <c r="T61" s="106">
        <v>0.001405</v>
      </c>
      <c r="U61" s="88">
        <v>-32.1365</v>
      </c>
      <c r="V61" s="88">
        <v>1.46508</v>
      </c>
      <c r="W61" s="109">
        <v>2.45E10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-31.9476</v>
      </c>
      <c r="D62" s="106">
        <v>0.89458</v>
      </c>
      <c r="E62" s="84">
        <v>-32.0014</v>
      </c>
      <c r="F62" s="106">
        <v>0.099978</v>
      </c>
      <c r="G62" s="108">
        <v>-913.419</v>
      </c>
      <c r="H62" s="106">
        <v>9.28E-4</v>
      </c>
      <c r="I62" s="106">
        <v>-909.414</v>
      </c>
      <c r="J62" s="106">
        <v>0.001032</v>
      </c>
      <c r="K62" s="106">
        <v>-638.962</v>
      </c>
      <c r="L62" s="109">
        <v>0.001267</v>
      </c>
      <c r="M62" s="107">
        <v>292.491</v>
      </c>
      <c r="N62" s="109">
        <v>0.001085</v>
      </c>
      <c r="O62" s="107">
        <v>74.7746</v>
      </c>
      <c r="P62" s="109">
        <v>9.46E-6</v>
      </c>
      <c r="Q62" s="107">
        <v>811.309</v>
      </c>
      <c r="R62" s="109">
        <v>4.3E-5</v>
      </c>
      <c r="S62" s="107">
        <v>-1660.0</v>
      </c>
      <c r="T62" s="106">
        <v>0.001077</v>
      </c>
      <c r="U62" s="88">
        <v>-35.8098</v>
      </c>
      <c r="V62" s="88">
        <v>0.971904</v>
      </c>
      <c r="W62" s="109">
        <v>5.57E10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-34.5417</v>
      </c>
      <c r="D63" s="106">
        <v>0.881595</v>
      </c>
      <c r="E63" s="84">
        <v>-27.6956</v>
      </c>
      <c r="F63" s="106">
        <v>0.112974</v>
      </c>
      <c r="G63" s="108">
        <v>-614.219</v>
      </c>
      <c r="H63" s="106">
        <v>9.92E-4</v>
      </c>
      <c r="I63" s="106">
        <v>-594.156</v>
      </c>
      <c r="J63" s="106">
        <v>0.001156</v>
      </c>
      <c r="K63" s="106">
        <v>-454.647</v>
      </c>
      <c r="L63" s="109">
        <v>0.001497</v>
      </c>
      <c r="M63" s="107">
        <v>315.09</v>
      </c>
      <c r="N63" s="109">
        <v>0.001187</v>
      </c>
      <c r="O63" s="107">
        <v>44.8009</v>
      </c>
      <c r="P63" s="109">
        <v>8.16E-6</v>
      </c>
      <c r="Q63" s="107">
        <v>550.746</v>
      </c>
      <c r="R63" s="109">
        <v>5.01E-5</v>
      </c>
      <c r="S63" s="107">
        <v>-1660.0</v>
      </c>
      <c r="T63" s="106">
        <v>5.41E-4</v>
      </c>
      <c r="U63" s="88">
        <v>-36.0531</v>
      </c>
      <c r="V63" s="88">
        <v>0.895263</v>
      </c>
      <c r="W63" s="109">
        <v>6.56E10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-23.945</v>
      </c>
      <c r="D64" s="106">
        <v>0.631264</v>
      </c>
      <c r="E64" s="84">
        <v>-18.5763</v>
      </c>
      <c r="F64" s="106">
        <v>0.357969</v>
      </c>
      <c r="G64" s="108">
        <v>-950.782</v>
      </c>
      <c r="H64" s="106">
        <v>0.001892</v>
      </c>
      <c r="I64" s="106">
        <v>-928.708</v>
      </c>
      <c r="J64" s="106">
        <v>0.002038</v>
      </c>
      <c r="K64" s="106">
        <v>-462.269</v>
      </c>
      <c r="L64" s="109">
        <v>0.001725</v>
      </c>
      <c r="M64" s="107">
        <v>218.655</v>
      </c>
      <c r="N64" s="109">
        <v>0.00269</v>
      </c>
      <c r="O64" s="107">
        <v>91.6287</v>
      </c>
      <c r="P64" s="109">
        <v>1.2E-5</v>
      </c>
      <c r="Q64" s="107">
        <v>846.704</v>
      </c>
      <c r="R64" s="109">
        <v>1.03E-4</v>
      </c>
      <c r="S64" s="107">
        <v>-1660.0</v>
      </c>
      <c r="T64" s="106">
        <v>0.002306</v>
      </c>
      <c r="U64" s="88">
        <v>-29.4061</v>
      </c>
      <c r="V64" s="88">
        <v>5.27229</v>
      </c>
      <c r="W64" s="109">
        <v>1.89E9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-24.2806</v>
      </c>
      <c r="D65" s="106">
        <v>0.671404</v>
      </c>
      <c r="E65" s="84">
        <v>-17.3541</v>
      </c>
      <c r="F65" s="106">
        <v>0.316482</v>
      </c>
      <c r="G65" s="108">
        <v>-815.621</v>
      </c>
      <c r="H65" s="106">
        <v>0.001817</v>
      </c>
      <c r="I65" s="106">
        <v>-845.113</v>
      </c>
      <c r="J65" s="106">
        <v>0.00157</v>
      </c>
      <c r="K65" s="106">
        <v>-413.137</v>
      </c>
      <c r="L65" s="109">
        <v>0.001841</v>
      </c>
      <c r="M65" s="107">
        <v>126.858</v>
      </c>
      <c r="N65" s="109">
        <v>0.004563</v>
      </c>
      <c r="O65" s="107">
        <v>75.6376</v>
      </c>
      <c r="P65" s="109">
        <v>1.33E-5</v>
      </c>
      <c r="Q65" s="107">
        <v>753.793</v>
      </c>
      <c r="R65" s="109">
        <v>7.62E-5</v>
      </c>
      <c r="S65" s="107">
        <v>-1660.0</v>
      </c>
      <c r="T65" s="106">
        <v>0.002234</v>
      </c>
      <c r="U65" s="88">
        <v>-28.4348</v>
      </c>
      <c r="V65" s="88">
        <v>2.55706</v>
      </c>
      <c r="W65" s="109">
        <v>8.04E9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-24.8123</v>
      </c>
      <c r="D66" s="106">
        <v>0.65878</v>
      </c>
      <c r="E66" s="84">
        <v>-16.5153</v>
      </c>
      <c r="F66" s="106">
        <v>0.329812</v>
      </c>
      <c r="G66" s="108">
        <v>-594.608</v>
      </c>
      <c r="H66" s="106">
        <v>0.001739</v>
      </c>
      <c r="I66" s="106">
        <v>-529.655</v>
      </c>
      <c r="J66" s="106">
        <v>0.001748</v>
      </c>
      <c r="K66" s="106">
        <v>-304.672</v>
      </c>
      <c r="L66" s="109">
        <v>0.002531</v>
      </c>
      <c r="M66" s="107">
        <v>184.165</v>
      </c>
      <c r="N66" s="109">
        <v>0.00388</v>
      </c>
      <c r="O66" s="107">
        <v>70.6629</v>
      </c>
      <c r="P66" s="109">
        <v>9.93E-6</v>
      </c>
      <c r="Q66" s="107">
        <v>476.786</v>
      </c>
      <c r="R66" s="109">
        <v>9.06E-5</v>
      </c>
      <c r="S66" s="107">
        <v>-1660.0</v>
      </c>
      <c r="T66" s="106">
        <v>0.00141</v>
      </c>
      <c r="U66" s="88">
        <v>-26.106</v>
      </c>
      <c r="V66" s="88">
        <v>2.34313</v>
      </c>
      <c r="W66" s="109">
        <v>9.58E9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1.03E-11</v>
      </c>
      <c r="E70" s="109">
        <v>-1.97E-12</v>
      </c>
      <c r="F70" s="109">
        <v>2.86E-11</v>
      </c>
      <c r="G70" s="109">
        <v>8.1E-11</v>
      </c>
      <c r="H70" s="109">
        <v>-3.67E-10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-1.97E-12</v>
      </c>
      <c r="E71" s="109">
        <v>5.56E-11</v>
      </c>
      <c r="F71" s="109">
        <v>-2.52E-9</v>
      </c>
      <c r="G71" s="109">
        <v>1.25E-10</v>
      </c>
      <c r="H71" s="109">
        <v>-1.28E-9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2.86E-11</v>
      </c>
      <c r="E72" s="109">
        <v>-2.52E-9</v>
      </c>
      <c r="F72" s="109">
        <v>1.48E-7</v>
      </c>
      <c r="G72" s="109">
        <v>-4.24E-8</v>
      </c>
      <c r="H72" s="109">
        <v>9.34E-8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8.1E-11</v>
      </c>
      <c r="E73" s="109">
        <v>1.25E-10</v>
      </c>
      <c r="F73" s="109">
        <v>-4.24E-8</v>
      </c>
      <c r="G73" s="109">
        <v>4.98E-8</v>
      </c>
      <c r="H73" s="109">
        <v>-6.18E-8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-3.67E-10</v>
      </c>
      <c r="E74" s="109">
        <v>-1.28E-9</v>
      </c>
      <c r="F74" s="109">
        <v>9.34E-8</v>
      </c>
      <c r="G74" s="109">
        <v>-6.18E-8</v>
      </c>
      <c r="H74" s="109">
        <v>2.3E-7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 t="s">
        <v>155</v>
      </c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 t="s">
        <v>157</v>
      </c>
      <c r="F79" s="73"/>
      <c r="G79" s="73"/>
      <c r="H79" s="73"/>
      <c r="I79" s="2" t="s">
        <v>158</v>
      </c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>
        <v>650.0</v>
      </c>
      <c r="F80" s="106">
        <v>650.0</v>
      </c>
      <c r="G80" s="106">
        <v>650.0</v>
      </c>
      <c r="H80" s="77"/>
      <c r="I80" s="106">
        <v>690.0</v>
      </c>
      <c r="J80" s="106">
        <v>690.0</v>
      </c>
      <c r="K80" s="106">
        <v>690.0</v>
      </c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>
        <v>690.0</v>
      </c>
      <c r="F81" s="106">
        <v>690.0</v>
      </c>
      <c r="G81" s="106">
        <v>690.0</v>
      </c>
      <c r="H81" s="77"/>
      <c r="I81" s="106">
        <v>735.0</v>
      </c>
      <c r="J81" s="106">
        <v>735.0</v>
      </c>
      <c r="K81" s="106">
        <v>735.0</v>
      </c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>
        <v>735.0</v>
      </c>
      <c r="F82" s="106">
        <v>735.0</v>
      </c>
      <c r="G82" s="106">
        <v>735.0</v>
      </c>
      <c r="H82" s="77"/>
      <c r="I82" s="106">
        <v>790.0</v>
      </c>
      <c r="J82" s="106">
        <v>790.0</v>
      </c>
      <c r="K82" s="106">
        <v>790.0</v>
      </c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>
        <v>790.0</v>
      </c>
      <c r="F83" s="106">
        <v>790.0</v>
      </c>
      <c r="G83" s="106">
        <v>790.0</v>
      </c>
      <c r="H83" s="77"/>
      <c r="I83" s="106">
        <v>900.0</v>
      </c>
      <c r="J83" s="106">
        <v>900.0</v>
      </c>
      <c r="K83" s="106">
        <v>900.0</v>
      </c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 t="s">
        <v>112</v>
      </c>
      <c r="E84" s="106">
        <v>900.0</v>
      </c>
      <c r="F84" s="106">
        <v>900.0</v>
      </c>
      <c r="G84" s="106">
        <v>900.0</v>
      </c>
      <c r="H84" s="77"/>
      <c r="I84" s="106">
        <v>1080.0</v>
      </c>
      <c r="J84" s="106">
        <v>1080.0</v>
      </c>
      <c r="K84" s="106">
        <v>1080.0</v>
      </c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>
        <v>1080.0</v>
      </c>
      <c r="F85" s="106">
        <v>1080.0</v>
      </c>
      <c r="G85" s="106">
        <v>1080.0</v>
      </c>
      <c r="H85" s="77"/>
      <c r="I85" s="106">
        <v>1160.0</v>
      </c>
      <c r="J85" s="106">
        <v>1160.0</v>
      </c>
      <c r="K85" s="106">
        <v>1160.0</v>
      </c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>
        <v>1200.0</v>
      </c>
      <c r="F86" s="106">
        <v>1200.0</v>
      </c>
      <c r="G86" s="106">
        <v>1200.0</v>
      </c>
      <c r="H86" s="77"/>
      <c r="I86" s="106">
        <v>1500.0</v>
      </c>
      <c r="J86" s="106">
        <v>1500.0</v>
      </c>
      <c r="K86" s="106">
        <v>1500.0</v>
      </c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8">
    <mergeCell ref="K47:L47"/>
    <mergeCell ref="M47:N47"/>
    <mergeCell ref="O47:P47"/>
    <mergeCell ref="Q47:R47"/>
    <mergeCell ref="Q78:R78"/>
    <mergeCell ref="O81:R81"/>
    <mergeCell ref="Q90:R90"/>
    <mergeCell ref="O93:R93"/>
    <mergeCell ref="C1:I1"/>
    <mergeCell ref="C2:F2"/>
    <mergeCell ref="Q4:R4"/>
    <mergeCell ref="O7:R7"/>
    <mergeCell ref="T7:W7"/>
    <mergeCell ref="C47:D47"/>
    <mergeCell ref="E47:F47"/>
    <mergeCell ref="S47:T47"/>
    <mergeCell ref="K111:L111"/>
    <mergeCell ref="M111:N111"/>
    <mergeCell ref="O111:P111"/>
    <mergeCell ref="Q111:R111"/>
    <mergeCell ref="S111:T111"/>
    <mergeCell ref="G47:H47"/>
    <mergeCell ref="I47:J47"/>
    <mergeCell ref="C76:F76"/>
    <mergeCell ref="C111:D111"/>
    <mergeCell ref="E111:F111"/>
    <mergeCell ref="G111:H111"/>
    <mergeCell ref="I111:J111"/>
  </mergeCell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-34.2482</v>
      </c>
      <c r="Q9" s="84">
        <v>0.733161</v>
      </c>
      <c r="R9" s="85">
        <f t="shared" ref="R9:R13" si="16">Q9/abs(P9)</f>
        <v>0.02140728564</v>
      </c>
      <c r="S9" s="86">
        <f>R9/sqrt(sum(Y39:Y41))</f>
        <v>0.0225642246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-26.7176</v>
      </c>
      <c r="Q10" s="84">
        <v>1.64976</v>
      </c>
      <c r="R10" s="85">
        <f t="shared" si="16"/>
        <v>0.0617480612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-616.806</v>
      </c>
      <c r="Q11" s="84">
        <v>88.5523</v>
      </c>
      <c r="R11" s="85">
        <f t="shared" si="16"/>
        <v>0.1435658862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-593.666</v>
      </c>
      <c r="Q12" s="84">
        <v>51.1075</v>
      </c>
      <c r="R12" s="85">
        <f t="shared" si="16"/>
        <v>0.08608796866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-446.363</v>
      </c>
      <c r="Q13" s="84">
        <v>107.871</v>
      </c>
      <c r="R13" s="85">
        <f t="shared" si="16"/>
        <v>0.241666536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Q17" s="93"/>
      <c r="R17" s="95" t="s">
        <v>108</v>
      </c>
      <c r="S17" s="96">
        <f>$R$9/sqrt(sum(Y27:Y29))</f>
        <v>0.3222012339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0.7771401385</v>
      </c>
      <c r="D18" s="77">
        <f t="shared" si="3"/>
        <v>0.08254209426</v>
      </c>
      <c r="E18" s="77">
        <f t="shared" si="4"/>
        <v>0.02644701088</v>
      </c>
      <c r="F18" s="77">
        <f t="shared" si="5"/>
        <v>0.02716970685</v>
      </c>
      <c r="G18" s="77">
        <f t="shared" si="6"/>
        <v>0.02023815091</v>
      </c>
      <c r="H18" s="77">
        <f t="shared" si="7"/>
        <v>-0.007005307625</v>
      </c>
      <c r="I18" s="77">
        <f t="shared" si="8"/>
        <v>-0.00001983325264</v>
      </c>
      <c r="J18" s="77">
        <f t="shared" si="9"/>
        <v>-0.001010789011</v>
      </c>
      <c r="K18" s="77">
        <f t="shared" si="10"/>
        <v>0.07449525469</v>
      </c>
      <c r="L18" s="23">
        <f t="shared" ref="L18:M18" si="25">U61</f>
        <v>-32.0211</v>
      </c>
      <c r="M18" s="23">
        <f t="shared" si="25"/>
        <v>1.44117</v>
      </c>
      <c r="N18" s="78">
        <f t="shared" si="12"/>
        <v>0.04500688608</v>
      </c>
      <c r="O18" s="78">
        <f t="shared" ref="O18:O23" si="27">M18/abs(C61)/D61</f>
        <v>0.05791347513</v>
      </c>
      <c r="P18" s="23"/>
      <c r="Q18" s="93"/>
      <c r="R18" s="95" t="s">
        <v>109</v>
      </c>
      <c r="S18" s="96">
        <f>$R$9/sqrt(sum(Y30:Y32))</f>
        <v>0.3041719851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0.7900087426</v>
      </c>
      <c r="D19" s="77">
        <f t="shared" si="3"/>
        <v>0.09288741029</v>
      </c>
      <c r="E19" s="77">
        <f t="shared" si="4"/>
        <v>0.02471776906</v>
      </c>
      <c r="F19" s="77">
        <f t="shared" si="5"/>
        <v>0.0267556084</v>
      </c>
      <c r="G19" s="77">
        <f t="shared" si="6"/>
        <v>0.0227247443</v>
      </c>
      <c r="H19" s="77">
        <f t="shared" si="7"/>
        <v>-0.009218242705</v>
      </c>
      <c r="I19" s="77">
        <f t="shared" si="8"/>
        <v>-0.00002008577849</v>
      </c>
      <c r="J19" s="77">
        <f t="shared" si="9"/>
        <v>-0.001010559998</v>
      </c>
      <c r="K19" s="77">
        <f t="shared" si="10"/>
        <v>0.05318280993</v>
      </c>
      <c r="L19" s="23">
        <f t="shared" ref="L19:M19" si="26">U62</f>
        <v>-35.5205</v>
      </c>
      <c r="M19" s="23">
        <f t="shared" si="26"/>
        <v>0.94727</v>
      </c>
      <c r="N19" s="78">
        <f t="shared" si="12"/>
        <v>0.02666826199</v>
      </c>
      <c r="O19" s="78">
        <f t="shared" si="27"/>
        <v>0.03375692008</v>
      </c>
      <c r="P19" s="97">
        <f>1/sqrt(1/O18^2+1/O19^2+1/O20^2)</f>
        <v>0.02065315589</v>
      </c>
      <c r="Q19" s="93"/>
      <c r="R19" s="95" t="s">
        <v>110</v>
      </c>
      <c r="S19" s="96">
        <f>$R$9/sqrt(sum(Y33:Y35))</f>
        <v>0.2620249647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0.8382147452</v>
      </c>
      <c r="D20" s="77">
        <f t="shared" si="3"/>
        <v>0.09019811951</v>
      </c>
      <c r="E20" s="77">
        <f t="shared" si="4"/>
        <v>0.01762149841</v>
      </c>
      <c r="F20" s="77">
        <f t="shared" si="5"/>
        <v>0.01943796348</v>
      </c>
      <c r="G20" s="77">
        <f t="shared" si="6"/>
        <v>0.01919069226</v>
      </c>
      <c r="H20" s="77">
        <f t="shared" si="7"/>
        <v>-0.01082362932</v>
      </c>
      <c r="I20" s="77">
        <f t="shared" si="8"/>
        <v>-0.00001050430248</v>
      </c>
      <c r="J20" s="77">
        <f t="shared" si="9"/>
        <v>-0.000790265596</v>
      </c>
      <c r="K20" s="77">
        <f t="shared" si="10"/>
        <v>0.02696684602</v>
      </c>
      <c r="L20" s="23">
        <f t="shared" ref="L20:M20" si="28">U63</f>
        <v>-35.7031</v>
      </c>
      <c r="M20" s="23">
        <f t="shared" si="28"/>
        <v>0.875419</v>
      </c>
      <c r="N20" s="78">
        <f t="shared" si="12"/>
        <v>0.02451941148</v>
      </c>
      <c r="O20" s="78">
        <f t="shared" si="27"/>
        <v>0.02925194483</v>
      </c>
      <c r="P20" s="23"/>
      <c r="Q20" s="93"/>
      <c r="R20" s="95" t="s">
        <v>111</v>
      </c>
      <c r="S20" s="96">
        <f>$R$9/sqrt(sum(Y36:Y38))</f>
        <v>0.1242417314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0.4931043968</v>
      </c>
      <c r="D21" s="77">
        <f t="shared" si="3"/>
        <v>0.2315150969</v>
      </c>
      <c r="E21" s="77">
        <f t="shared" si="4"/>
        <v>0.06849665269</v>
      </c>
      <c r="F21" s="77">
        <f t="shared" si="5"/>
        <v>0.08163566801</v>
      </c>
      <c r="G21" s="77">
        <f t="shared" si="6"/>
        <v>0.02741512734</v>
      </c>
      <c r="H21" s="77">
        <f t="shared" si="7"/>
        <v>-0.02266907337</v>
      </c>
      <c r="I21" s="77">
        <f t="shared" si="8"/>
        <v>-0.00005274570036</v>
      </c>
      <c r="J21" s="77">
        <f t="shared" si="9"/>
        <v>-0.003733118984</v>
      </c>
      <c r="K21" s="77">
        <f t="shared" si="10"/>
        <v>0.1243160123</v>
      </c>
      <c r="L21" s="23">
        <f t="shared" ref="L21:M21" si="29">U64</f>
        <v>-30.0444</v>
      </c>
      <c r="M21" s="23">
        <f t="shared" si="29"/>
        <v>7.00298</v>
      </c>
      <c r="N21" s="78">
        <f t="shared" si="12"/>
        <v>0.2330876969</v>
      </c>
      <c r="O21" s="78">
        <f t="shared" si="27"/>
        <v>0.47269442</v>
      </c>
      <c r="P21" s="23"/>
      <c r="Q21" s="93"/>
      <c r="R21" s="95" t="s">
        <v>112</v>
      </c>
      <c r="S21" s="96">
        <f>$R$9/sqrt(sum(Y39:Y41))</f>
        <v>0.0225642246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0.552272234</v>
      </c>
      <c r="D22" s="77">
        <f t="shared" si="3"/>
        <v>0.205743661</v>
      </c>
      <c r="E22" s="77">
        <f t="shared" si="4"/>
        <v>0.05451960376</v>
      </c>
      <c r="F22" s="77">
        <f t="shared" si="5"/>
        <v>0.05146427028</v>
      </c>
      <c r="G22" s="77">
        <f t="shared" si="6"/>
        <v>0.02768252745</v>
      </c>
      <c r="H22" s="77">
        <f t="shared" si="7"/>
        <v>-0.02236267761</v>
      </c>
      <c r="I22" s="77">
        <f t="shared" si="8"/>
        <v>-0.00004050356486</v>
      </c>
      <c r="J22" s="77">
        <f t="shared" si="9"/>
        <v>-0.00213094979</v>
      </c>
      <c r="K22" s="77">
        <f t="shared" si="10"/>
        <v>0.1328308853</v>
      </c>
      <c r="L22" s="23">
        <f t="shared" ref="L22:M22" si="30">U65</f>
        <v>-27.5186</v>
      </c>
      <c r="M22" s="23">
        <f t="shared" si="30"/>
        <v>3.20813</v>
      </c>
      <c r="N22" s="78">
        <f t="shared" si="12"/>
        <v>0.116580422</v>
      </c>
      <c r="O22" s="78">
        <f t="shared" si="27"/>
        <v>0.2110923106</v>
      </c>
      <c r="P22" s="97">
        <f>1/sqrt(1/O21^2+1/O22^2+1/O23^2)</f>
        <v>0.1331201056</v>
      </c>
      <c r="Q22" s="93"/>
      <c r="R22" s="95" t="s">
        <v>113</v>
      </c>
      <c r="S22" s="96">
        <f>$R$9/sqrt(sum(Y42:Y44))</f>
        <v>0.09196360075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0.6097329985</v>
      </c>
      <c r="D23" s="77">
        <f t="shared" si="3"/>
        <v>0.2202852631</v>
      </c>
      <c r="E23" s="77">
        <f t="shared" si="4"/>
        <v>0.04042828033</v>
      </c>
      <c r="F23" s="77">
        <f t="shared" si="5"/>
        <v>0.03814935613</v>
      </c>
      <c r="G23" s="77">
        <f t="shared" si="6"/>
        <v>0.03044261982</v>
      </c>
      <c r="H23" s="77">
        <f t="shared" si="7"/>
        <v>-0.02940044035</v>
      </c>
      <c r="I23" s="77">
        <f t="shared" si="8"/>
        <v>-0.00003001364695</v>
      </c>
      <c r="J23" s="77">
        <f t="shared" si="9"/>
        <v>-0.001733046515</v>
      </c>
      <c r="K23" s="77">
        <f t="shared" si="10"/>
        <v>0.09213039183</v>
      </c>
      <c r="L23" s="23">
        <f t="shared" ref="L23:M23" si="31">U66</f>
        <v>-25.2071</v>
      </c>
      <c r="M23" s="23">
        <f t="shared" si="31"/>
        <v>2.82914</v>
      </c>
      <c r="N23" s="78">
        <f t="shared" si="12"/>
        <v>0.1122358383</v>
      </c>
      <c r="O23" s="78">
        <f t="shared" si="27"/>
        <v>0.184073748</v>
      </c>
      <c r="P23" s="23"/>
      <c r="Q23" s="93"/>
      <c r="R23" s="5" t="s">
        <v>114</v>
      </c>
      <c r="S23" s="86">
        <f>1/sqrt(1/S17^2+1/S18^2+1/S19^2+1/S20^2+1/S21^2+1/S22^2)</f>
        <v>0.02140728564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0.0009778014944</v>
      </c>
      <c r="Z27" s="78">
        <f t="shared" si="33"/>
        <v>0.001820208813</v>
      </c>
      <c r="AA27" s="78">
        <f t="shared" si="33"/>
        <v>0.001078817117</v>
      </c>
      <c r="AB27" s="78">
        <f t="shared" si="33"/>
        <v>0.0009093581439</v>
      </c>
      <c r="AC27" s="78">
        <f t="shared" si="33"/>
        <v>0.001162549034</v>
      </c>
      <c r="AD27" s="78">
        <f t="shared" si="33"/>
        <v>0.001705843725</v>
      </c>
      <c r="AE27" s="78">
        <f t="shared" si="33"/>
        <v>0.001110288292</v>
      </c>
      <c r="AF27" s="78">
        <f t="shared" si="33"/>
        <v>0.0009252419519</v>
      </c>
      <c r="AG27" s="78">
        <f t="shared" si="33"/>
        <v>0.00119394034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0.002322016048</v>
      </c>
      <c r="Z28" s="78">
        <f t="shared" si="45"/>
        <v>0.005368293696</v>
      </c>
      <c r="AA28" s="78">
        <f t="shared" si="45"/>
        <v>0.003485225447</v>
      </c>
      <c r="AB28" s="78">
        <f t="shared" si="45"/>
        <v>0.002270021221</v>
      </c>
      <c r="AC28" s="78">
        <f t="shared" si="45"/>
        <v>0.002648552671</v>
      </c>
      <c r="AD28" s="78">
        <f t="shared" si="45"/>
        <v>0.004260225037</v>
      </c>
      <c r="AE28" s="78">
        <f t="shared" si="45"/>
        <v>0.001584056647</v>
      </c>
      <c r="AF28" s="78">
        <f t="shared" si="45"/>
        <v>0.002726551999</v>
      </c>
      <c r="AG28" s="78">
        <f t="shared" si="45"/>
        <v>0.002271503266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0.001114553248</v>
      </c>
      <c r="Z29" s="78">
        <f t="shared" si="47"/>
        <v>0.0031325234</v>
      </c>
      <c r="AA29" s="78">
        <f t="shared" si="47"/>
        <v>0.001641209452</v>
      </c>
      <c r="AB29" s="78">
        <f t="shared" si="47"/>
        <v>0.001457184192</v>
      </c>
      <c r="AC29" s="78">
        <f t="shared" si="47"/>
        <v>0.001329658834</v>
      </c>
      <c r="AD29" s="78">
        <f t="shared" si="47"/>
        <v>0.003631955138</v>
      </c>
      <c r="AE29" s="78">
        <f t="shared" si="47"/>
        <v>0.003622602535</v>
      </c>
      <c r="AF29" s="78">
        <f t="shared" si="47"/>
        <v>0.001701522231</v>
      </c>
      <c r="AG29" s="78">
        <f t="shared" si="47"/>
        <v>0.00116528519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0.001101883968</v>
      </c>
      <c r="Z30" s="78">
        <f t="shared" si="49"/>
        <v>0.005656554443</v>
      </c>
      <c r="AA30" s="78">
        <f t="shared" si="49"/>
        <v>0.01163633145</v>
      </c>
      <c r="AB30" s="78">
        <f t="shared" si="49"/>
        <v>0.006748942414</v>
      </c>
      <c r="AC30" s="78">
        <f t="shared" si="49"/>
        <v>0.001392159408</v>
      </c>
      <c r="AD30" s="78">
        <f t="shared" si="49"/>
        <v>0.002777755895</v>
      </c>
      <c r="AE30" s="78">
        <f t="shared" si="49"/>
        <v>0.0120094805</v>
      </c>
      <c r="AF30" s="78">
        <f t="shared" si="49"/>
        <v>0.00880760566</v>
      </c>
      <c r="AG30" s="78">
        <f t="shared" si="49"/>
        <v>0.001783196012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0.002457368894</v>
      </c>
      <c r="Z31" s="78">
        <f t="shared" si="51"/>
        <v>0.03714404999</v>
      </c>
      <c r="AA31" s="78">
        <f t="shared" si="51"/>
        <v>0.08580731014</v>
      </c>
      <c r="AB31" s="78">
        <f t="shared" si="51"/>
        <v>0.03861860665</v>
      </c>
      <c r="AC31" s="78">
        <f t="shared" si="51"/>
        <v>0.002947075681</v>
      </c>
      <c r="AD31" s="78">
        <f t="shared" si="51"/>
        <v>0.01746854122</v>
      </c>
      <c r="AE31" s="78">
        <f t="shared" si="51"/>
        <v>0.09214086418</v>
      </c>
      <c r="AF31" s="78">
        <f t="shared" si="51"/>
        <v>0.06638438273</v>
      </c>
      <c r="AG31" s="78">
        <f t="shared" si="51"/>
        <v>0.003671463945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0.001393934815</v>
      </c>
      <c r="Z32" s="78">
        <f t="shared" si="53"/>
        <v>0.1479822138</v>
      </c>
      <c r="AA32" s="78">
        <f t="shared" si="53"/>
        <v>0.1065292506</v>
      </c>
      <c r="AB32" s="78">
        <f t="shared" si="53"/>
        <v>0.03292685589</v>
      </c>
      <c r="AC32" s="78">
        <f t="shared" si="53"/>
        <v>0.00153609393</v>
      </c>
      <c r="AD32" s="78">
        <f t="shared" si="53"/>
        <v>0.179940899</v>
      </c>
      <c r="AE32" s="78">
        <f t="shared" si="53"/>
        <v>0.1958677486</v>
      </c>
      <c r="AF32" s="78">
        <f t="shared" si="53"/>
        <v>0.1544971701</v>
      </c>
      <c r="AG32" s="78">
        <f t="shared" si="53"/>
        <v>0.002100164034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0.001460133933</v>
      </c>
      <c r="Z33" s="78">
        <f t="shared" si="55"/>
        <v>0.0098317676</v>
      </c>
      <c r="AA33" s="78">
        <f t="shared" si="55"/>
        <v>0.0170250485</v>
      </c>
      <c r="AB33" s="78">
        <f t="shared" si="55"/>
        <v>0.02746137817</v>
      </c>
      <c r="AC33" s="78">
        <f t="shared" si="55"/>
        <v>0.00839570353</v>
      </c>
      <c r="AD33" s="78">
        <f t="shared" si="55"/>
        <v>0.005375012962</v>
      </c>
      <c r="AE33" s="78">
        <f t="shared" si="55"/>
        <v>0.01522694338</v>
      </c>
      <c r="AF33" s="78">
        <f t="shared" si="55"/>
        <v>0.01449471832</v>
      </c>
      <c r="AG33" s="78">
        <f t="shared" si="55"/>
        <v>0.006621442534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0.003388343634</v>
      </c>
      <c r="Z34" s="78">
        <f t="shared" si="57"/>
        <v>0.09138367456</v>
      </c>
      <c r="AA34" s="78">
        <f t="shared" si="57"/>
        <v>0.1842733276</v>
      </c>
      <c r="AB34" s="78">
        <f t="shared" si="57"/>
        <v>0.186968679</v>
      </c>
      <c r="AC34" s="78">
        <f t="shared" si="57"/>
        <v>0.02143450728</v>
      </c>
      <c r="AD34" s="78">
        <f t="shared" si="57"/>
        <v>0.06882840586</v>
      </c>
      <c r="AE34" s="78">
        <f t="shared" si="57"/>
        <v>0.1563107811</v>
      </c>
      <c r="AF34" s="78">
        <f t="shared" si="57"/>
        <v>0.1639413336</v>
      </c>
      <c r="AG34" s="78">
        <f t="shared" si="57"/>
        <v>0.01497131497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0.001826316413</v>
      </c>
      <c r="Z35" s="78">
        <f t="shared" si="59"/>
        <v>0.1937663696</v>
      </c>
      <c r="AA35" s="78">
        <f t="shared" si="59"/>
        <v>0.3147345535</v>
      </c>
      <c r="AB35" s="78">
        <f t="shared" si="59"/>
        <v>0.2548452277</v>
      </c>
      <c r="AC35" s="78">
        <f t="shared" si="59"/>
        <v>0.01293010908</v>
      </c>
      <c r="AD35" s="78">
        <f t="shared" si="59"/>
        <v>0.1870115626</v>
      </c>
      <c r="AE35" s="78">
        <f t="shared" si="59"/>
        <v>0.2694746909</v>
      </c>
      <c r="AF35" s="78">
        <f t="shared" si="59"/>
        <v>0.2836194004</v>
      </c>
      <c r="AG35" s="78">
        <f t="shared" si="59"/>
        <v>0.008538288245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0.003445800269</v>
      </c>
      <c r="Z36" s="78">
        <f t="shared" si="61"/>
        <v>0.01540472535</v>
      </c>
      <c r="AA36" s="78">
        <f t="shared" si="61"/>
        <v>0.01221816969</v>
      </c>
      <c r="AB36" s="78">
        <f t="shared" si="61"/>
        <v>0.01626601263</v>
      </c>
      <c r="AC36" s="78">
        <f t="shared" si="61"/>
        <v>0.05149521924</v>
      </c>
      <c r="AD36" s="78">
        <f t="shared" si="61"/>
        <v>0.00925523597</v>
      </c>
      <c r="AE36" s="78">
        <f t="shared" si="61"/>
        <v>0.01066589484</v>
      </c>
      <c r="AF36" s="78">
        <f t="shared" si="61"/>
        <v>0.01075918804</v>
      </c>
      <c r="AG36" s="78">
        <f t="shared" si="61"/>
        <v>0.0520921603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0.007810045412</v>
      </c>
      <c r="Z37" s="78">
        <f t="shared" si="63"/>
        <v>0.06079907396</v>
      </c>
      <c r="AA37" s="78">
        <f t="shared" si="63"/>
        <v>0.05844661468</v>
      </c>
      <c r="AB37" s="78">
        <f t="shared" si="63"/>
        <v>0.1145895403</v>
      </c>
      <c r="AC37" s="78">
        <f t="shared" si="63"/>
        <v>0.1669055524</v>
      </c>
      <c r="AD37" s="78">
        <f t="shared" si="63"/>
        <v>0.04403178791</v>
      </c>
      <c r="AE37" s="78">
        <f t="shared" si="63"/>
        <v>0.05353161888</v>
      </c>
      <c r="AF37" s="78">
        <f t="shared" si="63"/>
        <v>0.06248073255</v>
      </c>
      <c r="AG37" s="78">
        <f t="shared" si="63"/>
        <v>0.09669702464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0.01843265174</v>
      </c>
      <c r="Z38" s="78">
        <f t="shared" si="65"/>
        <v>0.1010993358</v>
      </c>
      <c r="AA38" s="78">
        <f t="shared" si="65"/>
        <v>0.08156162889</v>
      </c>
      <c r="AB38" s="78">
        <f t="shared" si="65"/>
        <v>0.1824288187</v>
      </c>
      <c r="AC38" s="78">
        <f t="shared" si="65"/>
        <v>0.141050154</v>
      </c>
      <c r="AD38" s="78">
        <f t="shared" si="65"/>
        <v>0.09502311109</v>
      </c>
      <c r="AE38" s="78">
        <f t="shared" si="65"/>
        <v>0.0759164934</v>
      </c>
      <c r="AF38" s="78">
        <f t="shared" si="65"/>
        <v>0.0989768278</v>
      </c>
      <c r="AG38" s="78">
        <f t="shared" si="65"/>
        <v>0.05482113558</v>
      </c>
    </row>
    <row r="39">
      <c r="A39" s="76">
        <v>5.0</v>
      </c>
      <c r="B39" s="68" t="s">
        <v>94</v>
      </c>
      <c r="C39" s="96">
        <f t="shared" si="34"/>
        <v>0.896843</v>
      </c>
      <c r="D39" s="96">
        <f t="shared" si="35"/>
        <v>0.097923</v>
      </c>
      <c r="E39" s="96">
        <f t="shared" si="36"/>
        <v>0.000738</v>
      </c>
      <c r="F39" s="96">
        <f t="shared" si="37"/>
        <v>0.000765</v>
      </c>
      <c r="G39" s="96">
        <f t="shared" si="38"/>
        <v>0.000901</v>
      </c>
      <c r="H39" s="96">
        <f t="shared" si="39"/>
        <v>0.001356</v>
      </c>
      <c r="I39" s="96">
        <f t="shared" si="40"/>
        <v>0.00000674</v>
      </c>
      <c r="J39" s="96">
        <f t="shared" si="41"/>
        <v>0.0000304</v>
      </c>
      <c r="K39" s="96">
        <f t="shared" si="42"/>
        <v>0.001437</v>
      </c>
      <c r="L39" s="99">
        <f t="shared" si="43"/>
        <v>25300000000</v>
      </c>
      <c r="M39" s="65"/>
      <c r="O39" s="100">
        <f t="shared" ref="O39:W39" si="66">C39*$L39</f>
        <v>22690127900</v>
      </c>
      <c r="P39" s="100">
        <f t="shared" si="66"/>
        <v>2477451900</v>
      </c>
      <c r="Q39" s="100">
        <f t="shared" si="66"/>
        <v>18671400</v>
      </c>
      <c r="R39" s="100">
        <f t="shared" si="66"/>
        <v>19354500</v>
      </c>
      <c r="S39" s="100">
        <f t="shared" si="66"/>
        <v>22795300</v>
      </c>
      <c r="T39" s="100">
        <f t="shared" si="66"/>
        <v>34306800</v>
      </c>
      <c r="U39" s="100">
        <f t="shared" si="66"/>
        <v>170522</v>
      </c>
      <c r="V39" s="100">
        <f t="shared" si="66"/>
        <v>769120</v>
      </c>
      <c r="W39" s="100">
        <f t="shared" si="66"/>
        <v>36356100</v>
      </c>
      <c r="X39" s="65"/>
      <c r="Y39" s="78">
        <f t="shared" ref="Y39:AG39" si="67">O39/O$45</f>
        <v>0.1517535907</v>
      </c>
      <c r="Z39" s="78">
        <f t="shared" si="67"/>
        <v>0.03753554859</v>
      </c>
      <c r="AA39" s="78">
        <f t="shared" si="67"/>
        <v>0.01343852991</v>
      </c>
      <c r="AB39" s="78">
        <f t="shared" si="67"/>
        <v>0.0140970881</v>
      </c>
      <c r="AC39" s="78">
        <f t="shared" si="67"/>
        <v>0.05752258303</v>
      </c>
      <c r="AD39" s="78">
        <f t="shared" si="67"/>
        <v>0.05232577786</v>
      </c>
      <c r="AE39" s="78">
        <f t="shared" si="67"/>
        <v>0.01318168767</v>
      </c>
      <c r="AF39" s="78">
        <f t="shared" si="67"/>
        <v>0.01244507948</v>
      </c>
      <c r="AG39" s="78">
        <f t="shared" si="67"/>
        <v>0.1654684761</v>
      </c>
    </row>
    <row r="40">
      <c r="A40" s="76">
        <v>5.0</v>
      </c>
      <c r="B40" s="68" t="s">
        <v>96</v>
      </c>
      <c r="C40" s="96">
        <f t="shared" si="34"/>
        <v>0.886443</v>
      </c>
      <c r="D40" s="96">
        <f t="shared" si="35"/>
        <v>0.107877</v>
      </c>
      <c r="E40" s="96">
        <f t="shared" si="36"/>
        <v>0.000959</v>
      </c>
      <c r="F40" s="96">
        <f t="shared" si="37"/>
        <v>0.001046</v>
      </c>
      <c r="G40" s="96">
        <f t="shared" si="38"/>
        <v>0.00129</v>
      </c>
      <c r="H40" s="96">
        <f t="shared" si="39"/>
        <v>0.001194</v>
      </c>
      <c r="I40" s="96">
        <f t="shared" si="40"/>
        <v>0.00000939</v>
      </c>
      <c r="J40" s="96">
        <f t="shared" si="41"/>
        <v>0.0000446</v>
      </c>
      <c r="K40" s="96">
        <f t="shared" si="42"/>
        <v>0.001138</v>
      </c>
      <c r="L40" s="99">
        <f t="shared" si="43"/>
        <v>58600000000</v>
      </c>
      <c r="M40" s="65"/>
      <c r="O40" s="100">
        <f t="shared" ref="O40:W40" si="68">C40*$L40</f>
        <v>51945559800</v>
      </c>
      <c r="P40" s="100">
        <f t="shared" si="68"/>
        <v>6321592200</v>
      </c>
      <c r="Q40" s="100">
        <f t="shared" si="68"/>
        <v>56197400</v>
      </c>
      <c r="R40" s="100">
        <f t="shared" si="68"/>
        <v>61295600</v>
      </c>
      <c r="S40" s="100">
        <f t="shared" si="68"/>
        <v>75594000</v>
      </c>
      <c r="T40" s="100">
        <f t="shared" si="68"/>
        <v>69968400</v>
      </c>
      <c r="U40" s="100">
        <f t="shared" si="68"/>
        <v>550254</v>
      </c>
      <c r="V40" s="100">
        <f t="shared" si="68"/>
        <v>2613560</v>
      </c>
      <c r="W40" s="100">
        <f t="shared" si="68"/>
        <v>66686800</v>
      </c>
      <c r="X40" s="65"/>
      <c r="Y40" s="78">
        <f t="shared" ref="Y40:AG40" si="69">O40/O$45</f>
        <v>0.3474165176</v>
      </c>
      <c r="Z40" s="78">
        <f t="shared" si="69"/>
        <v>0.09577761377</v>
      </c>
      <c r="AA40" s="78">
        <f t="shared" si="69"/>
        <v>0.04044744586</v>
      </c>
      <c r="AB40" s="78">
        <f t="shared" si="69"/>
        <v>0.04464540407</v>
      </c>
      <c r="AC40" s="78">
        <f t="shared" si="69"/>
        <v>0.1907569605</v>
      </c>
      <c r="AD40" s="78">
        <f t="shared" si="69"/>
        <v>0.106717938</v>
      </c>
      <c r="AE40" s="78">
        <f t="shared" si="69"/>
        <v>0.0425357219</v>
      </c>
      <c r="AF40" s="78">
        <f t="shared" si="69"/>
        <v>0.04228984026</v>
      </c>
      <c r="AG40" s="78">
        <f t="shared" si="69"/>
        <v>0.3035133905</v>
      </c>
    </row>
    <row r="41">
      <c r="A41" s="76">
        <v>5.0</v>
      </c>
      <c r="B41" s="68" t="s">
        <v>98</v>
      </c>
      <c r="C41" s="96">
        <f t="shared" si="34"/>
        <v>0.873823</v>
      </c>
      <c r="D41" s="96">
        <f t="shared" si="35"/>
        <v>0.120533</v>
      </c>
      <c r="E41" s="96">
        <f t="shared" si="36"/>
        <v>0.00102</v>
      </c>
      <c r="F41" s="96">
        <f t="shared" si="37"/>
        <v>0.001169</v>
      </c>
      <c r="G41" s="96">
        <f t="shared" si="38"/>
        <v>0.001535</v>
      </c>
      <c r="H41" s="96">
        <f t="shared" si="39"/>
        <v>0.00128</v>
      </c>
      <c r="I41" s="96">
        <f t="shared" si="40"/>
        <v>0.00000823</v>
      </c>
      <c r="J41" s="96">
        <f t="shared" si="41"/>
        <v>0.0000516</v>
      </c>
      <c r="K41" s="96">
        <f t="shared" si="42"/>
        <v>0.00058</v>
      </c>
      <c r="L41" s="99">
        <f t="shared" si="43"/>
        <v>68600000000</v>
      </c>
      <c r="M41" s="65"/>
      <c r="O41" s="100">
        <f t="shared" ref="O41:W41" si="70">C41*$L41</f>
        <v>59944257800</v>
      </c>
      <c r="P41" s="100">
        <f t="shared" si="70"/>
        <v>8268563800</v>
      </c>
      <c r="Q41" s="100">
        <f t="shared" si="70"/>
        <v>69972000</v>
      </c>
      <c r="R41" s="100">
        <f t="shared" si="70"/>
        <v>80193400</v>
      </c>
      <c r="S41" s="100">
        <f t="shared" si="70"/>
        <v>105301000</v>
      </c>
      <c r="T41" s="100">
        <f t="shared" si="70"/>
        <v>87808000</v>
      </c>
      <c r="U41" s="100">
        <f t="shared" si="70"/>
        <v>564578</v>
      </c>
      <c r="V41" s="100">
        <f t="shared" si="70"/>
        <v>3539760</v>
      </c>
      <c r="W41" s="100">
        <f t="shared" si="70"/>
        <v>39788000</v>
      </c>
      <c r="X41" s="65"/>
      <c r="Y41" s="78">
        <f t="shared" ref="Y41:AG41" si="71">O41/O$45</f>
        <v>0.4009125203</v>
      </c>
      <c r="Z41" s="78">
        <f t="shared" si="71"/>
        <v>0.125275925</v>
      </c>
      <c r="AA41" s="78">
        <f t="shared" si="71"/>
        <v>0.0503615591</v>
      </c>
      <c r="AB41" s="78">
        <f t="shared" si="71"/>
        <v>0.0584098491</v>
      </c>
      <c r="AC41" s="78">
        <f t="shared" si="71"/>
        <v>0.2657208071</v>
      </c>
      <c r="AD41" s="78">
        <f t="shared" si="71"/>
        <v>0.1339274401</v>
      </c>
      <c r="AE41" s="78">
        <f t="shared" si="71"/>
        <v>0.04364299542</v>
      </c>
      <c r="AF41" s="78">
        <f t="shared" si="71"/>
        <v>0.05727662076</v>
      </c>
      <c r="AG41" s="78">
        <f t="shared" si="71"/>
        <v>0.1810881731</v>
      </c>
    </row>
    <row r="42">
      <c r="A42" s="76">
        <v>6.0</v>
      </c>
      <c r="B42" s="68" t="s">
        <v>94</v>
      </c>
      <c r="C42" s="96">
        <f t="shared" si="34"/>
        <v>0.614586</v>
      </c>
      <c r="D42" s="96">
        <f t="shared" si="35"/>
        <v>0.373727</v>
      </c>
      <c r="E42" s="96">
        <f t="shared" si="36"/>
        <v>0.002096</v>
      </c>
      <c r="F42" s="96">
        <f t="shared" si="37"/>
        <v>0.002478</v>
      </c>
      <c r="G42" s="96">
        <f t="shared" si="38"/>
        <v>0.001786</v>
      </c>
      <c r="H42" s="96">
        <f t="shared" si="39"/>
        <v>0.002918</v>
      </c>
      <c r="I42" s="96">
        <f t="shared" si="40"/>
        <v>0.0000196</v>
      </c>
      <c r="J42" s="96">
        <f t="shared" si="41"/>
        <v>0.00014</v>
      </c>
      <c r="K42" s="96">
        <f t="shared" si="42"/>
        <v>0.00225</v>
      </c>
      <c r="L42" s="99">
        <f t="shared" si="43"/>
        <v>1070000000</v>
      </c>
      <c r="M42" s="65"/>
      <c r="O42" s="100">
        <f t="shared" ref="O42:W42" si="72">C42*$L42</f>
        <v>657607020</v>
      </c>
      <c r="P42" s="100">
        <f t="shared" si="72"/>
        <v>399887890</v>
      </c>
      <c r="Q42" s="100">
        <f t="shared" si="72"/>
        <v>2242720</v>
      </c>
      <c r="R42" s="100">
        <f t="shared" si="72"/>
        <v>2651460</v>
      </c>
      <c r="S42" s="100">
        <f t="shared" si="72"/>
        <v>1911020</v>
      </c>
      <c r="T42" s="100">
        <f t="shared" si="72"/>
        <v>3122260</v>
      </c>
      <c r="U42" s="100">
        <f t="shared" si="72"/>
        <v>20972</v>
      </c>
      <c r="V42" s="100">
        <f t="shared" si="72"/>
        <v>149800</v>
      </c>
      <c r="W42" s="100">
        <f t="shared" si="72"/>
        <v>2407500</v>
      </c>
      <c r="X42" s="65"/>
      <c r="Y42" s="78">
        <f t="shared" ref="Y42:AG42" si="73">O42/O$45</f>
        <v>0.004398134157</v>
      </c>
      <c r="Z42" s="78">
        <f t="shared" si="73"/>
        <v>0.006058648939</v>
      </c>
      <c r="AA42" s="78">
        <f t="shared" si="73"/>
        <v>0.001614172467</v>
      </c>
      <c r="AB42" s="78">
        <f t="shared" si="73"/>
        <v>0.001931223499</v>
      </c>
      <c r="AC42" s="78">
        <f t="shared" si="73"/>
        <v>0.004822345247</v>
      </c>
      <c r="AD42" s="78">
        <f t="shared" si="73"/>
        <v>0.004762166194</v>
      </c>
      <c r="AE42" s="78">
        <f t="shared" si="73"/>
        <v>0.001621177056</v>
      </c>
      <c r="AF42" s="78">
        <f t="shared" si="73"/>
        <v>0.002423903821</v>
      </c>
      <c r="AG42" s="78">
        <f t="shared" si="73"/>
        <v>0.0109573182</v>
      </c>
    </row>
    <row r="43">
      <c r="A43" s="76">
        <v>6.0</v>
      </c>
      <c r="B43" s="68" t="s">
        <v>96</v>
      </c>
      <c r="C43" s="96">
        <f t="shared" si="34"/>
        <v>0.636614</v>
      </c>
      <c r="D43" s="96">
        <f t="shared" si="35"/>
        <v>0.350169</v>
      </c>
      <c r="E43" s="96">
        <f t="shared" si="36"/>
        <v>0.001974</v>
      </c>
      <c r="F43" s="96">
        <f t="shared" si="37"/>
        <v>0.001721</v>
      </c>
      <c r="G43" s="96">
        <f t="shared" si="38"/>
        <v>0.00191</v>
      </c>
      <c r="H43" s="96">
        <f t="shared" si="39"/>
        <v>0.005317</v>
      </c>
      <c r="I43" s="96">
        <f t="shared" si="40"/>
        <v>0.0000164</v>
      </c>
      <c r="J43" s="96">
        <f t="shared" si="41"/>
        <v>0.0000767</v>
      </c>
      <c r="K43" s="96">
        <f t="shared" si="42"/>
        <v>0.002202</v>
      </c>
      <c r="L43" s="99">
        <f t="shared" si="43"/>
        <v>5110000000</v>
      </c>
      <c r="M43" s="65"/>
      <c r="O43" s="100">
        <f t="shared" ref="O43:W43" si="74">C43*$L43</f>
        <v>3253097540</v>
      </c>
      <c r="P43" s="100">
        <f t="shared" si="74"/>
        <v>1789363590</v>
      </c>
      <c r="Q43" s="100">
        <f t="shared" si="74"/>
        <v>10087140</v>
      </c>
      <c r="R43" s="100">
        <f t="shared" si="74"/>
        <v>8794310</v>
      </c>
      <c r="S43" s="100">
        <f t="shared" si="74"/>
        <v>9760100</v>
      </c>
      <c r="T43" s="100">
        <f t="shared" si="74"/>
        <v>27169870</v>
      </c>
      <c r="U43" s="100">
        <f t="shared" si="74"/>
        <v>83804</v>
      </c>
      <c r="V43" s="100">
        <f t="shared" si="74"/>
        <v>391937</v>
      </c>
      <c r="W43" s="100">
        <f t="shared" si="74"/>
        <v>11252220</v>
      </c>
      <c r="X43" s="65"/>
      <c r="Y43" s="78">
        <f t="shared" ref="Y43:AG43" si="75">O43/O$45</f>
        <v>0.02175700528</v>
      </c>
      <c r="Z43" s="78">
        <f t="shared" si="75"/>
        <v>0.02711041291</v>
      </c>
      <c r="AA43" s="78">
        <f t="shared" si="75"/>
        <v>0.007260105432</v>
      </c>
      <c r="AB43" s="78">
        <f t="shared" si="75"/>
        <v>0.00640544384</v>
      </c>
      <c r="AC43" s="78">
        <f t="shared" si="75"/>
        <v>0.02462903154</v>
      </c>
      <c r="AD43" s="78">
        <f t="shared" si="75"/>
        <v>0.04144031452</v>
      </c>
      <c r="AE43" s="78">
        <f t="shared" si="75"/>
        <v>0.006478214857</v>
      </c>
      <c r="AF43" s="78">
        <f t="shared" si="75"/>
        <v>0.006341906488</v>
      </c>
      <c r="AG43" s="78">
        <f t="shared" si="75"/>
        <v>0.05121252545</v>
      </c>
    </row>
    <row r="44">
      <c r="A44" s="76">
        <v>6.0</v>
      </c>
      <c r="B44" s="68" t="s">
        <v>98</v>
      </c>
      <c r="C44" s="96">
        <f t="shared" si="34"/>
        <v>0.637936</v>
      </c>
      <c r="D44" s="96">
        <f t="shared" si="35"/>
        <v>0.350137</v>
      </c>
      <c r="E44" s="96">
        <f t="shared" si="36"/>
        <v>0.001785</v>
      </c>
      <c r="F44" s="96">
        <f t="shared" si="37"/>
        <v>0.001885</v>
      </c>
      <c r="G44" s="96">
        <f t="shared" si="38"/>
        <v>0.002613</v>
      </c>
      <c r="H44" s="96">
        <f t="shared" si="39"/>
        <v>0.004143</v>
      </c>
      <c r="I44" s="96">
        <f t="shared" si="40"/>
        <v>0.00001</v>
      </c>
      <c r="J44" s="96">
        <f t="shared" si="41"/>
        <v>0.0000932</v>
      </c>
      <c r="K44" s="96">
        <f t="shared" si="42"/>
        <v>0.001399</v>
      </c>
      <c r="L44" s="99">
        <f t="shared" si="43"/>
        <v>6570000000</v>
      </c>
      <c r="M44" s="65"/>
      <c r="O44" s="100">
        <f t="shared" ref="O44:W44" si="76">C44*$L44</f>
        <v>4191239520</v>
      </c>
      <c r="P44" s="100">
        <f t="shared" si="76"/>
        <v>2300400090</v>
      </c>
      <c r="Q44" s="100">
        <f t="shared" si="76"/>
        <v>11727450</v>
      </c>
      <c r="R44" s="100">
        <f t="shared" si="76"/>
        <v>12384450</v>
      </c>
      <c r="S44" s="100">
        <f t="shared" si="76"/>
        <v>17167410</v>
      </c>
      <c r="T44" s="100">
        <f t="shared" si="76"/>
        <v>27219510</v>
      </c>
      <c r="U44" s="100">
        <f t="shared" si="76"/>
        <v>65700</v>
      </c>
      <c r="V44" s="100">
        <f t="shared" si="76"/>
        <v>612324</v>
      </c>
      <c r="W44" s="100">
        <f t="shared" si="76"/>
        <v>9191430</v>
      </c>
      <c r="X44" s="65"/>
      <c r="Y44" s="78">
        <f t="shared" ref="Y44:AG44" si="77">O44/O$45</f>
        <v>0.02803138216</v>
      </c>
      <c r="Z44" s="78">
        <f t="shared" si="77"/>
        <v>0.03485305986</v>
      </c>
      <c r="AA44" s="78">
        <f t="shared" si="77"/>
        <v>0.008440700084</v>
      </c>
      <c r="AB44" s="78">
        <f t="shared" si="77"/>
        <v>0.009020366461</v>
      </c>
      <c r="AC44" s="78">
        <f t="shared" si="77"/>
        <v>0.04332093752</v>
      </c>
      <c r="AD44" s="78">
        <f t="shared" si="77"/>
        <v>0.04151602696</v>
      </c>
      <c r="AE44" s="78">
        <f t="shared" si="77"/>
        <v>0.005078739871</v>
      </c>
      <c r="AF44" s="78">
        <f t="shared" si="77"/>
        <v>0.009907973854</v>
      </c>
      <c r="AG44" s="78">
        <f t="shared" si="77"/>
        <v>0.04183319761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149519545466</v>
      </c>
      <c r="P45" s="102">
        <f t="shared" si="78"/>
        <v>66002815809</v>
      </c>
      <c r="Q45" s="102">
        <f t="shared" si="78"/>
        <v>1389393046</v>
      </c>
      <c r="R45" s="102">
        <f t="shared" si="78"/>
        <v>1372943112</v>
      </c>
      <c r="S45" s="102">
        <f t="shared" si="78"/>
        <v>396284360</v>
      </c>
      <c r="T45" s="102">
        <f t="shared" si="78"/>
        <v>655638605</v>
      </c>
      <c r="U45" s="102">
        <f t="shared" si="78"/>
        <v>12936279.8</v>
      </c>
      <c r="V45" s="102">
        <f t="shared" si="78"/>
        <v>61801132</v>
      </c>
      <c r="W45" s="102">
        <f t="shared" si="78"/>
        <v>219716171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96">
        <f>sum(Y42:Y44)</f>
        <v>0.0541865216</v>
      </c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-27.7472</v>
      </c>
      <c r="D61" s="106">
        <v>0.896843</v>
      </c>
      <c r="E61" s="84">
        <v>-26.9915</v>
      </c>
      <c r="F61" s="106">
        <v>0.097923</v>
      </c>
      <c r="G61" s="108">
        <v>-1147.51</v>
      </c>
      <c r="H61" s="106">
        <v>7.38E-4</v>
      </c>
      <c r="I61" s="106">
        <v>-1137.26</v>
      </c>
      <c r="J61" s="106">
        <v>7.65E-4</v>
      </c>
      <c r="K61" s="106">
        <v>-719.254</v>
      </c>
      <c r="L61" s="109">
        <v>9.01E-4</v>
      </c>
      <c r="M61" s="107">
        <v>165.426</v>
      </c>
      <c r="N61" s="109">
        <v>0.001356</v>
      </c>
      <c r="O61" s="107">
        <v>94.2259</v>
      </c>
      <c r="P61" s="109">
        <v>6.74E-6</v>
      </c>
      <c r="Q61" s="107">
        <v>1064.69</v>
      </c>
      <c r="R61" s="109">
        <v>3.04E-5</v>
      </c>
      <c r="S61" s="107">
        <v>-1660.0</v>
      </c>
      <c r="T61" s="106">
        <v>0.001437</v>
      </c>
      <c r="U61" s="88">
        <v>-32.0211</v>
      </c>
      <c r="V61" s="88">
        <v>1.44117</v>
      </c>
      <c r="W61" s="109">
        <v>2.53E10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-31.6563</v>
      </c>
      <c r="D62" s="106">
        <v>0.886443</v>
      </c>
      <c r="E62" s="84">
        <v>-30.5849</v>
      </c>
      <c r="F62" s="106">
        <v>0.107877</v>
      </c>
      <c r="G62" s="108">
        <v>-915.524</v>
      </c>
      <c r="H62" s="106">
        <v>9.59E-4</v>
      </c>
      <c r="I62" s="106">
        <v>-908.578</v>
      </c>
      <c r="J62" s="106">
        <v>0.001046</v>
      </c>
      <c r="K62" s="106">
        <v>-625.732</v>
      </c>
      <c r="L62" s="109">
        <v>0.00129</v>
      </c>
      <c r="M62" s="107">
        <v>274.235</v>
      </c>
      <c r="N62" s="109">
        <v>0.001194</v>
      </c>
      <c r="O62" s="107">
        <v>75.9805</v>
      </c>
      <c r="P62" s="109">
        <v>9.39E-6</v>
      </c>
      <c r="Q62" s="107">
        <v>804.834</v>
      </c>
      <c r="R62" s="109">
        <v>4.46E-5</v>
      </c>
      <c r="S62" s="107">
        <v>-1660.0</v>
      </c>
      <c r="T62" s="106">
        <v>0.001138</v>
      </c>
      <c r="U62" s="88">
        <v>-35.5205</v>
      </c>
      <c r="V62" s="88">
        <v>0.94727</v>
      </c>
      <c r="W62" s="109">
        <v>5.86E10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-34.2482</v>
      </c>
      <c r="D63" s="106">
        <v>0.873823</v>
      </c>
      <c r="E63" s="84">
        <v>-26.7176</v>
      </c>
      <c r="F63" s="106">
        <v>0.120533</v>
      </c>
      <c r="G63" s="108">
        <v>-616.806</v>
      </c>
      <c r="H63" s="106">
        <v>0.00102</v>
      </c>
      <c r="I63" s="106">
        <v>-593.666</v>
      </c>
      <c r="J63" s="106">
        <v>0.001169</v>
      </c>
      <c r="K63" s="106">
        <v>-446.363</v>
      </c>
      <c r="L63" s="109">
        <v>0.001535</v>
      </c>
      <c r="M63" s="107">
        <v>301.904</v>
      </c>
      <c r="N63" s="109">
        <v>0.00128</v>
      </c>
      <c r="O63" s="107">
        <v>45.5694</v>
      </c>
      <c r="P63" s="109">
        <v>8.23E-6</v>
      </c>
      <c r="Q63" s="107">
        <v>546.801</v>
      </c>
      <c r="R63" s="109">
        <v>5.16E-5</v>
      </c>
      <c r="S63" s="107">
        <v>-1660.0</v>
      </c>
      <c r="T63" s="106">
        <v>5.8E-4</v>
      </c>
      <c r="U63" s="88">
        <v>-35.7031</v>
      </c>
      <c r="V63" s="88">
        <v>0.875419</v>
      </c>
      <c r="W63" s="109">
        <v>6.86E10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-24.1057</v>
      </c>
      <c r="D64" s="106">
        <v>0.614586</v>
      </c>
      <c r="E64" s="84">
        <v>-18.6118</v>
      </c>
      <c r="F64" s="106">
        <v>0.373727</v>
      </c>
      <c r="G64" s="108">
        <v>-981.842</v>
      </c>
      <c r="H64" s="106">
        <v>0.002096</v>
      </c>
      <c r="I64" s="106">
        <v>-989.788</v>
      </c>
      <c r="J64" s="106">
        <v>0.002478</v>
      </c>
      <c r="K64" s="106">
        <v>-461.182</v>
      </c>
      <c r="L64" s="109">
        <v>0.001786</v>
      </c>
      <c r="M64" s="107">
        <v>233.406</v>
      </c>
      <c r="N64" s="109">
        <v>0.002918</v>
      </c>
      <c r="O64" s="107">
        <v>80.8527</v>
      </c>
      <c r="P64" s="109">
        <v>1.96E-5</v>
      </c>
      <c r="Q64" s="107">
        <v>801.138</v>
      </c>
      <c r="R64" s="109">
        <v>1.4E-4</v>
      </c>
      <c r="S64" s="107">
        <v>-1660.0</v>
      </c>
      <c r="T64" s="106">
        <v>0.00225</v>
      </c>
      <c r="U64" s="88">
        <v>-30.0444</v>
      </c>
      <c r="V64" s="88">
        <v>7.00298</v>
      </c>
      <c r="W64" s="109">
        <v>1.07E9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-23.8728</v>
      </c>
      <c r="D65" s="106">
        <v>0.636614</v>
      </c>
      <c r="E65" s="84">
        <v>-16.1687</v>
      </c>
      <c r="F65" s="106">
        <v>0.350169</v>
      </c>
      <c r="G65" s="108">
        <v>-760.032</v>
      </c>
      <c r="H65" s="106">
        <v>0.001974</v>
      </c>
      <c r="I65" s="106">
        <v>-822.908</v>
      </c>
      <c r="J65" s="106">
        <v>0.001721</v>
      </c>
      <c r="K65" s="106">
        <v>-398.84</v>
      </c>
      <c r="L65" s="109">
        <v>0.00191</v>
      </c>
      <c r="M65" s="107">
        <v>115.74</v>
      </c>
      <c r="N65" s="109">
        <v>0.005317</v>
      </c>
      <c r="O65" s="107">
        <v>67.9635</v>
      </c>
      <c r="P65" s="109">
        <v>1.64E-5</v>
      </c>
      <c r="Q65" s="107">
        <v>764.547</v>
      </c>
      <c r="R65" s="109">
        <v>7.67E-5</v>
      </c>
      <c r="S65" s="107">
        <v>-1660.0</v>
      </c>
      <c r="T65" s="106">
        <v>0.002202</v>
      </c>
      <c r="U65" s="88">
        <v>-27.5186</v>
      </c>
      <c r="V65" s="88">
        <v>3.20813</v>
      </c>
      <c r="W65" s="109">
        <v>5.11E9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-24.0927</v>
      </c>
      <c r="D66" s="106">
        <v>0.637936</v>
      </c>
      <c r="E66" s="84">
        <v>-15.8588</v>
      </c>
      <c r="F66" s="106">
        <v>0.350137</v>
      </c>
      <c r="G66" s="108">
        <v>-570.913</v>
      </c>
      <c r="H66" s="106">
        <v>0.001785</v>
      </c>
      <c r="I66" s="106">
        <v>-510.151</v>
      </c>
      <c r="J66" s="106">
        <v>0.001885</v>
      </c>
      <c r="K66" s="106">
        <v>-293.674</v>
      </c>
      <c r="L66" s="109">
        <v>0.002613</v>
      </c>
      <c r="M66" s="107">
        <v>178.88</v>
      </c>
      <c r="N66" s="109">
        <v>0.004143</v>
      </c>
      <c r="O66" s="107">
        <v>75.6557</v>
      </c>
      <c r="P66" s="109">
        <v>1.0E-5</v>
      </c>
      <c r="Q66" s="107">
        <v>468.724</v>
      </c>
      <c r="R66" s="109">
        <v>9.32E-5</v>
      </c>
      <c r="S66" s="107">
        <v>-1660.0</v>
      </c>
      <c r="T66" s="106">
        <v>0.001399</v>
      </c>
      <c r="U66" s="88">
        <v>-25.2071</v>
      </c>
      <c r="V66" s="88">
        <v>2.82914</v>
      </c>
      <c r="W66" s="109">
        <v>6.57E9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1.02E-11</v>
      </c>
      <c r="E70" s="109">
        <v>-1.94E-12</v>
      </c>
      <c r="F70" s="109">
        <v>3.03E-11</v>
      </c>
      <c r="G70" s="109">
        <v>8.12E-11</v>
      </c>
      <c r="H70" s="109">
        <v>-3.59E-10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-1.94E-12</v>
      </c>
      <c r="E71" s="109">
        <v>5.18E-11</v>
      </c>
      <c r="F71" s="109">
        <v>-2.45E-9</v>
      </c>
      <c r="G71" s="109">
        <v>1.2E-10</v>
      </c>
      <c r="H71" s="109">
        <v>-1.21E-9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3.03E-11</v>
      </c>
      <c r="E72" s="109">
        <v>-2.45E-9</v>
      </c>
      <c r="F72" s="109">
        <v>1.49E-7</v>
      </c>
      <c r="G72" s="109">
        <v>-4.25E-8</v>
      </c>
      <c r="H72" s="109">
        <v>9.21E-8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8.12E-11</v>
      </c>
      <c r="E73" s="109">
        <v>1.2E-10</v>
      </c>
      <c r="F73" s="109">
        <v>-4.25E-8</v>
      </c>
      <c r="G73" s="109">
        <v>4.97E-8</v>
      </c>
      <c r="H73" s="109">
        <v>-6.07E-8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-3.59E-10</v>
      </c>
      <c r="E74" s="109">
        <v>-1.21E-9</v>
      </c>
      <c r="F74" s="109">
        <v>9.21E-8</v>
      </c>
      <c r="G74" s="109">
        <v>-6.07E-8</v>
      </c>
      <c r="H74" s="109">
        <v>2.21E-7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 t="s">
        <v>155</v>
      </c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 t="s">
        <v>157</v>
      </c>
      <c r="F79" s="73"/>
      <c r="G79" s="73"/>
      <c r="H79" s="73"/>
      <c r="I79" s="2" t="s">
        <v>158</v>
      </c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>
        <v>650.0</v>
      </c>
      <c r="F80" s="106">
        <v>650.0</v>
      </c>
      <c r="G80" s="106">
        <v>650.0</v>
      </c>
      <c r="H80" s="77"/>
      <c r="I80" s="106">
        <v>690.0</v>
      </c>
      <c r="J80" s="106">
        <v>690.0</v>
      </c>
      <c r="K80" s="106">
        <v>690.0</v>
      </c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>
        <v>690.0</v>
      </c>
      <c r="F81" s="106">
        <v>690.0</v>
      </c>
      <c r="G81" s="106">
        <v>690.0</v>
      </c>
      <c r="H81" s="77"/>
      <c r="I81" s="106">
        <v>735.0</v>
      </c>
      <c r="J81" s="106">
        <v>735.0</v>
      </c>
      <c r="K81" s="106">
        <v>735.0</v>
      </c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>
        <v>735.0</v>
      </c>
      <c r="F82" s="106">
        <v>735.0</v>
      </c>
      <c r="G82" s="106">
        <v>735.0</v>
      </c>
      <c r="H82" s="77"/>
      <c r="I82" s="106">
        <v>790.0</v>
      </c>
      <c r="J82" s="106">
        <v>790.0</v>
      </c>
      <c r="K82" s="106">
        <v>790.0</v>
      </c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>
        <v>790.0</v>
      </c>
      <c r="F83" s="106">
        <v>790.0</v>
      </c>
      <c r="G83" s="106">
        <v>790.0</v>
      </c>
      <c r="H83" s="77"/>
      <c r="I83" s="106">
        <v>900.0</v>
      </c>
      <c r="J83" s="106">
        <v>900.0</v>
      </c>
      <c r="K83" s="106">
        <v>900.0</v>
      </c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 t="s">
        <v>112</v>
      </c>
      <c r="E84" s="106">
        <v>900.0</v>
      </c>
      <c r="F84" s="106">
        <v>900.0</v>
      </c>
      <c r="G84" s="106">
        <v>900.0</v>
      </c>
      <c r="H84" s="77"/>
      <c r="I84" s="106">
        <v>1100.0</v>
      </c>
      <c r="J84" s="106">
        <v>1100.0</v>
      </c>
      <c r="K84" s="106">
        <v>1100.0</v>
      </c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>
        <v>1100.0</v>
      </c>
      <c r="F85" s="106">
        <v>1100.0</v>
      </c>
      <c r="G85" s="106">
        <v>1100.0</v>
      </c>
      <c r="H85" s="77"/>
      <c r="I85" s="106">
        <v>1160.0</v>
      </c>
      <c r="J85" s="106">
        <v>1160.0</v>
      </c>
      <c r="K85" s="106">
        <v>1160.0</v>
      </c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>
        <v>1200.0</v>
      </c>
      <c r="F86" s="106">
        <v>1200.0</v>
      </c>
      <c r="G86" s="106">
        <v>1200.0</v>
      </c>
      <c r="H86" s="77"/>
      <c r="I86" s="106">
        <v>1500.0</v>
      </c>
      <c r="J86" s="106">
        <v>1500.0</v>
      </c>
      <c r="K86" s="106">
        <v>1500.0</v>
      </c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8">
    <mergeCell ref="K47:L47"/>
    <mergeCell ref="M47:N47"/>
    <mergeCell ref="O47:P47"/>
    <mergeCell ref="Q47:R47"/>
    <mergeCell ref="Q78:R78"/>
    <mergeCell ref="O81:R81"/>
    <mergeCell ref="Q90:R90"/>
    <mergeCell ref="O93:R93"/>
    <mergeCell ref="C1:I1"/>
    <mergeCell ref="C2:F2"/>
    <mergeCell ref="Q4:R4"/>
    <mergeCell ref="O7:R7"/>
    <mergeCell ref="T7:W7"/>
    <mergeCell ref="C47:D47"/>
    <mergeCell ref="E47:F47"/>
    <mergeCell ref="S47:T47"/>
    <mergeCell ref="K111:L111"/>
    <mergeCell ref="M111:N111"/>
    <mergeCell ref="O111:P111"/>
    <mergeCell ref="Q111:R111"/>
    <mergeCell ref="S111:T111"/>
    <mergeCell ref="G47:H47"/>
    <mergeCell ref="I47:J47"/>
    <mergeCell ref="C76:F76"/>
    <mergeCell ref="C111:D111"/>
    <mergeCell ref="E111:F111"/>
    <mergeCell ref="G111:H111"/>
    <mergeCell ref="I111:J111"/>
  </mergeCell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-35.333</v>
      </c>
      <c r="Q9" s="84">
        <v>0.753248</v>
      </c>
      <c r="R9" s="85">
        <f t="shared" ref="R9:R13" si="16">Q9/abs(P9)</f>
        <v>0.02131854074</v>
      </c>
      <c r="S9" s="86">
        <f>R9/sqrt(sum(Y39:Y41))</f>
        <v>0.02458339429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-29.5485</v>
      </c>
      <c r="Q10" s="84">
        <v>1.82373</v>
      </c>
      <c r="R10" s="85">
        <f t="shared" si="16"/>
        <v>0.06171988426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-613.147</v>
      </c>
      <c r="Q11" s="84">
        <v>88.0031</v>
      </c>
      <c r="R11" s="85">
        <f t="shared" si="16"/>
        <v>0.1435269193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-599.152</v>
      </c>
      <c r="Q12" s="84">
        <v>51.5781</v>
      </c>
      <c r="R12" s="85">
        <f t="shared" si="16"/>
        <v>0.08608516704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-472.354</v>
      </c>
      <c r="Q13" s="84">
        <v>114.146</v>
      </c>
      <c r="R13" s="85">
        <f t="shared" si="16"/>
        <v>0.2416535056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Q17" s="93"/>
      <c r="R17" s="95" t="s">
        <v>108</v>
      </c>
      <c r="S17" s="96">
        <f>$R$9/sqrt(sum(Y27:Y29))</f>
        <v>0.3207721002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0.7981383209</v>
      </c>
      <c r="D18" s="77">
        <f t="shared" si="3"/>
        <v>0.07262522492</v>
      </c>
      <c r="E18" s="77">
        <f t="shared" si="4"/>
        <v>0.02356361393</v>
      </c>
      <c r="F18" s="77">
        <f t="shared" si="5"/>
        <v>0.02551930658</v>
      </c>
      <c r="G18" s="77">
        <f t="shared" si="6"/>
        <v>0.01994401854</v>
      </c>
      <c r="H18" s="77">
        <f t="shared" si="7"/>
        <v>-0.006112859854</v>
      </c>
      <c r="I18" s="77">
        <f t="shared" si="8"/>
        <v>-0.00001864258358</v>
      </c>
      <c r="J18" s="77">
        <f t="shared" si="9"/>
        <v>-0.0009175637969</v>
      </c>
      <c r="K18" s="77">
        <f t="shared" si="10"/>
        <v>0.06722686994</v>
      </c>
      <c r="L18" s="23">
        <f t="shared" ref="L18:M18" si="25">U61</f>
        <v>-32.2978</v>
      </c>
      <c r="M18" s="23">
        <f t="shared" si="25"/>
        <v>1.55846</v>
      </c>
      <c r="N18" s="78">
        <f t="shared" si="12"/>
        <v>0.04825282217</v>
      </c>
      <c r="O18" s="78">
        <f t="shared" ref="O18:O23" si="27">M18/abs(C61)/D61</f>
        <v>0.06045671647</v>
      </c>
      <c r="P18" s="23"/>
      <c r="Q18" s="93"/>
      <c r="R18" s="95" t="s">
        <v>109</v>
      </c>
      <c r="S18" s="96">
        <f>$R$9/sqrt(sum(Y30:Y32))</f>
        <v>0.3028228207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0.8037467343</v>
      </c>
      <c r="D19" s="77">
        <f t="shared" si="3"/>
        <v>0.08809996457</v>
      </c>
      <c r="E19" s="77">
        <f t="shared" si="4"/>
        <v>0.0237674729</v>
      </c>
      <c r="F19" s="77">
        <f t="shared" si="5"/>
        <v>0.0260260442</v>
      </c>
      <c r="G19" s="77">
        <f t="shared" si="6"/>
        <v>0.02334054266</v>
      </c>
      <c r="H19" s="77">
        <f t="shared" si="7"/>
        <v>-0.008538178779</v>
      </c>
      <c r="I19" s="77">
        <f t="shared" si="8"/>
        <v>-0.00001955325213</v>
      </c>
      <c r="J19" s="77">
        <f t="shared" si="9"/>
        <v>-0.0009743553503</v>
      </c>
      <c r="K19" s="77">
        <f t="shared" si="10"/>
        <v>0.04455434753</v>
      </c>
      <c r="L19" s="23">
        <f t="shared" ref="L19:M19" si="26">U62</f>
        <v>-36.699</v>
      </c>
      <c r="M19" s="23">
        <f t="shared" si="26"/>
        <v>1.0673</v>
      </c>
      <c r="N19" s="78">
        <f t="shared" si="12"/>
        <v>0.02908253631</v>
      </c>
      <c r="O19" s="78">
        <f t="shared" si="27"/>
        <v>0.03618370697</v>
      </c>
      <c r="P19" s="97">
        <f>1/sqrt(1/O18^2+1/O19^2+1/O20^2)</f>
        <v>0.02174971949</v>
      </c>
      <c r="Q19" s="93"/>
      <c r="R19" s="95" t="s">
        <v>110</v>
      </c>
      <c r="S19" s="96">
        <f>$R$9/sqrt(sum(Y33:Y35))</f>
        <v>0.2608627447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0.8548108859</v>
      </c>
      <c r="D20" s="77">
        <f t="shared" si="3"/>
        <v>0.08144965093</v>
      </c>
      <c r="E20" s="77">
        <f t="shared" si="4"/>
        <v>0.01604405552</v>
      </c>
      <c r="F20" s="77">
        <f t="shared" si="5"/>
        <v>0.01842066468</v>
      </c>
      <c r="G20" s="77">
        <f t="shared" si="6"/>
        <v>0.01859112341</v>
      </c>
      <c r="H20" s="77">
        <f t="shared" si="7"/>
        <v>-0.009687344076</v>
      </c>
      <c r="I20" s="77">
        <f t="shared" si="8"/>
        <v>-0.000008924285819</v>
      </c>
      <c r="J20" s="77">
        <f t="shared" si="9"/>
        <v>-0.0007253455607</v>
      </c>
      <c r="K20" s="77">
        <f t="shared" si="10"/>
        <v>0.02108887209</v>
      </c>
      <c r="L20" s="23">
        <f t="shared" ref="L20:M20" si="28">U63</f>
        <v>-36.9171</v>
      </c>
      <c r="M20" s="23">
        <f t="shared" si="28"/>
        <v>0.961789</v>
      </c>
      <c r="N20" s="78">
        <f t="shared" si="12"/>
        <v>0.02605266936</v>
      </c>
      <c r="O20" s="78">
        <f t="shared" si="27"/>
        <v>0.03047769956</v>
      </c>
      <c r="P20" s="23"/>
      <c r="Q20" s="93"/>
      <c r="R20" s="95" t="s">
        <v>111</v>
      </c>
      <c r="S20" s="96">
        <f>$R$9/sqrt(sum(Y36:Y38))</f>
        <v>0.1236906533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0.6112598391</v>
      </c>
      <c r="D21" s="77">
        <f t="shared" si="3"/>
        <v>0.1642147093</v>
      </c>
      <c r="E21" s="77">
        <f t="shared" si="4"/>
        <v>0.04982210169</v>
      </c>
      <c r="F21" s="77">
        <f t="shared" si="5"/>
        <v>0.0474308967</v>
      </c>
      <c r="G21" s="77">
        <f t="shared" si="6"/>
        <v>0.02324812929</v>
      </c>
      <c r="H21" s="77">
        <f t="shared" si="7"/>
        <v>-0.01486284184</v>
      </c>
      <c r="I21" s="77">
        <f t="shared" si="8"/>
        <v>-0.00003297166305</v>
      </c>
      <c r="J21" s="77">
        <f t="shared" si="9"/>
        <v>-0.002067679629</v>
      </c>
      <c r="K21" s="77">
        <f t="shared" si="10"/>
        <v>0.1209815935</v>
      </c>
      <c r="L21" s="23">
        <f t="shared" ref="L21:M21" si="29">U64</f>
        <v>-30.3099</v>
      </c>
      <c r="M21" s="23">
        <f t="shared" si="29"/>
        <v>3.33082</v>
      </c>
      <c r="N21" s="78">
        <f t="shared" si="12"/>
        <v>0.1098921475</v>
      </c>
      <c r="O21" s="78">
        <f t="shared" si="27"/>
        <v>0.1797797604</v>
      </c>
      <c r="P21" s="23"/>
      <c r="Q21" s="93"/>
      <c r="R21" s="95" t="s">
        <v>112</v>
      </c>
      <c r="S21" s="96">
        <f>$R$9/sqrt(sum(Y39:Y41))</f>
        <v>0.02458339429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0.6826351555</v>
      </c>
      <c r="D22" s="77">
        <f t="shared" si="3"/>
        <v>0.138293386</v>
      </c>
      <c r="E22" s="77">
        <f t="shared" si="4"/>
        <v>0.03563761147</v>
      </c>
      <c r="F22" s="77">
        <f t="shared" si="5"/>
        <v>0.03569025852</v>
      </c>
      <c r="G22" s="77">
        <f t="shared" si="6"/>
        <v>0.0220334648</v>
      </c>
      <c r="H22" s="77">
        <f t="shared" si="7"/>
        <v>-0.01489152019</v>
      </c>
      <c r="I22" s="77">
        <f t="shared" si="8"/>
        <v>-0.00002708164096</v>
      </c>
      <c r="J22" s="77">
        <f t="shared" si="9"/>
        <v>-0.001422623192</v>
      </c>
      <c r="K22" s="77">
        <f t="shared" si="10"/>
        <v>0.1020574326</v>
      </c>
      <c r="L22" s="23">
        <f t="shared" ref="L22:M22" si="30">U65</f>
        <v>-30.0909</v>
      </c>
      <c r="M22" s="23">
        <f t="shared" si="30"/>
        <v>1.73101</v>
      </c>
      <c r="N22" s="78">
        <f t="shared" si="12"/>
        <v>0.05752602946</v>
      </c>
      <c r="O22" s="78">
        <f t="shared" si="27"/>
        <v>0.08427053456</v>
      </c>
      <c r="P22" s="97">
        <f>1/sqrt(1/O21^2+1/O22^2+1/O23^2)</f>
        <v>0.05711521783</v>
      </c>
      <c r="Q22" s="93"/>
      <c r="R22" s="95" t="s">
        <v>113</v>
      </c>
      <c r="S22" s="96">
        <f>$R$9/sqrt(sum(Y42:Y44))</f>
        <v>0.04740740627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0.6976134003</v>
      </c>
      <c r="D23" s="77">
        <f t="shared" si="3"/>
        <v>0.1674057633</v>
      </c>
      <c r="E23" s="77">
        <f t="shared" si="4"/>
        <v>0.03134778934</v>
      </c>
      <c r="F23" s="77">
        <f t="shared" si="5"/>
        <v>0.02956689184</v>
      </c>
      <c r="G23" s="77">
        <f t="shared" si="6"/>
        <v>0.02524488327</v>
      </c>
      <c r="H23" s="77">
        <f t="shared" si="7"/>
        <v>-0.02139095695</v>
      </c>
      <c r="I23" s="77">
        <f t="shared" si="8"/>
        <v>-0.00002309673034</v>
      </c>
      <c r="J23" s="77">
        <f t="shared" si="9"/>
        <v>-0.001361063502</v>
      </c>
      <c r="K23" s="77">
        <f t="shared" si="10"/>
        <v>0.07157127497</v>
      </c>
      <c r="L23" s="23">
        <f t="shared" ref="L23:M23" si="31">U66</f>
        <v>-28.1803</v>
      </c>
      <c r="M23" s="23">
        <f t="shared" si="31"/>
        <v>1.69328</v>
      </c>
      <c r="N23" s="78">
        <f t="shared" si="12"/>
        <v>0.060087366</v>
      </c>
      <c r="O23" s="78">
        <f t="shared" si="27"/>
        <v>0.08613275773</v>
      </c>
      <c r="P23" s="23"/>
      <c r="Q23" s="93"/>
      <c r="R23" s="5" t="s">
        <v>114</v>
      </c>
      <c r="S23" s="86">
        <f>1/sqrt(1/S17^2+1/S18^2+1/S19^2+1/S20^2+1/S21^2+1/S22^2)</f>
        <v>0.02131854074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0.0009783711995</v>
      </c>
      <c r="Z27" s="78">
        <f t="shared" si="33"/>
        <v>0.001820816595</v>
      </c>
      <c r="AA27" s="78">
        <f t="shared" si="33"/>
        <v>0.00107894507</v>
      </c>
      <c r="AB27" s="78">
        <f t="shared" si="33"/>
        <v>0.000909436201</v>
      </c>
      <c r="AC27" s="78">
        <f t="shared" si="33"/>
        <v>0.001163123634</v>
      </c>
      <c r="AD27" s="78">
        <f t="shared" si="33"/>
        <v>0.001706654416</v>
      </c>
      <c r="AE27" s="78">
        <f t="shared" si="33"/>
        <v>0.001110530739</v>
      </c>
      <c r="AF27" s="78">
        <f t="shared" si="33"/>
        <v>0.0009252979928</v>
      </c>
      <c r="AG27" s="78">
        <f t="shared" si="33"/>
        <v>0.001195043866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0.002323368944</v>
      </c>
      <c r="Z28" s="78">
        <f t="shared" si="45"/>
        <v>0.005370086212</v>
      </c>
      <c r="AA28" s="78">
        <f t="shared" si="45"/>
        <v>0.003485638814</v>
      </c>
      <c r="AB28" s="78">
        <f t="shared" si="45"/>
        <v>0.002270216075</v>
      </c>
      <c r="AC28" s="78">
        <f t="shared" si="45"/>
        <v>0.002649861739</v>
      </c>
      <c r="AD28" s="78">
        <f t="shared" si="45"/>
        <v>0.004262249681</v>
      </c>
      <c r="AE28" s="78">
        <f t="shared" si="45"/>
        <v>0.001584402547</v>
      </c>
      <c r="AF28" s="78">
        <f t="shared" si="45"/>
        <v>0.002726717143</v>
      </c>
      <c r="AG28" s="78">
        <f t="shared" si="45"/>
        <v>0.002273602753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0.00111520263</v>
      </c>
      <c r="Z29" s="78">
        <f t="shared" si="47"/>
        <v>0.003133569375</v>
      </c>
      <c r="AA29" s="78">
        <f t="shared" si="47"/>
        <v>0.001641404109</v>
      </c>
      <c r="AB29" s="78">
        <f t="shared" si="47"/>
        <v>0.001457309274</v>
      </c>
      <c r="AC29" s="78">
        <f t="shared" si="47"/>
        <v>0.001330316029</v>
      </c>
      <c r="AD29" s="78">
        <f t="shared" si="47"/>
        <v>0.003633681201</v>
      </c>
      <c r="AE29" s="78">
        <f t="shared" si="47"/>
        <v>0.003623393581</v>
      </c>
      <c r="AF29" s="78">
        <f t="shared" si="47"/>
        <v>0.00170162529</v>
      </c>
      <c r="AG29" s="78">
        <f t="shared" si="47"/>
        <v>0.00116636223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0.001102525968</v>
      </c>
      <c r="Z30" s="78">
        <f t="shared" si="49"/>
        <v>0.005658443211</v>
      </c>
      <c r="AA30" s="78">
        <f t="shared" si="49"/>
        <v>0.01163771158</v>
      </c>
      <c r="AB30" s="78">
        <f t="shared" si="49"/>
        <v>0.006749521726</v>
      </c>
      <c r="AC30" s="78">
        <f t="shared" si="49"/>
        <v>0.001392847494</v>
      </c>
      <c r="AD30" s="78">
        <f t="shared" si="49"/>
        <v>0.002779076005</v>
      </c>
      <c r="AE30" s="78">
        <f t="shared" si="49"/>
        <v>0.01201210294</v>
      </c>
      <c r="AF30" s="78">
        <f t="shared" si="49"/>
        <v>0.008808139127</v>
      </c>
      <c r="AG30" s="78">
        <f t="shared" si="49"/>
        <v>0.001784844171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0.002458800652</v>
      </c>
      <c r="Z31" s="78">
        <f t="shared" si="51"/>
        <v>0.03715645269</v>
      </c>
      <c r="AA31" s="78">
        <f t="shared" si="51"/>
        <v>0.08581748735</v>
      </c>
      <c r="AB31" s="78">
        <f t="shared" si="51"/>
        <v>0.03862192158</v>
      </c>
      <c r="AC31" s="78">
        <f t="shared" si="51"/>
        <v>0.002948532297</v>
      </c>
      <c r="AD31" s="78">
        <f t="shared" si="51"/>
        <v>0.01747684304</v>
      </c>
      <c r="AE31" s="78">
        <f t="shared" si="51"/>
        <v>0.09216098442</v>
      </c>
      <c r="AF31" s="78">
        <f t="shared" si="51"/>
        <v>0.06638840356</v>
      </c>
      <c r="AG31" s="78">
        <f t="shared" si="51"/>
        <v>0.003674857377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0.001394746976</v>
      </c>
      <c r="Z32" s="78">
        <f t="shared" si="53"/>
        <v>0.1480316262</v>
      </c>
      <c r="AA32" s="78">
        <f t="shared" si="53"/>
        <v>0.1065418856</v>
      </c>
      <c r="AB32" s="78">
        <f t="shared" si="53"/>
        <v>0.03292968226</v>
      </c>
      <c r="AC32" s="78">
        <f t="shared" si="53"/>
        <v>0.001536853157</v>
      </c>
      <c r="AD32" s="78">
        <f t="shared" si="53"/>
        <v>0.1800264147</v>
      </c>
      <c r="AE32" s="78">
        <f t="shared" si="53"/>
        <v>0.1959105191</v>
      </c>
      <c r="AF32" s="78">
        <f t="shared" si="53"/>
        <v>0.1545065278</v>
      </c>
      <c r="AG32" s="78">
        <f t="shared" si="53"/>
        <v>0.002102105157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0.001460984664</v>
      </c>
      <c r="Z33" s="78">
        <f t="shared" si="55"/>
        <v>0.009835050506</v>
      </c>
      <c r="AA33" s="78">
        <f t="shared" si="55"/>
        <v>0.01702706777</v>
      </c>
      <c r="AB33" s="78">
        <f t="shared" si="55"/>
        <v>0.02746373538</v>
      </c>
      <c r="AC33" s="78">
        <f t="shared" si="55"/>
        <v>0.008399853174</v>
      </c>
      <c r="AD33" s="78">
        <f t="shared" si="55"/>
        <v>0.005377567402</v>
      </c>
      <c r="AE33" s="78">
        <f t="shared" si="55"/>
        <v>0.01523026839</v>
      </c>
      <c r="AF33" s="78">
        <f t="shared" si="55"/>
        <v>0.01449559625</v>
      </c>
      <c r="AG33" s="78">
        <f t="shared" si="55"/>
        <v>0.006627562548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0.003390317814</v>
      </c>
      <c r="Z34" s="78">
        <f t="shared" si="57"/>
        <v>0.0914141883</v>
      </c>
      <c r="AA34" s="78">
        <f t="shared" si="57"/>
        <v>0.1842951835</v>
      </c>
      <c r="AB34" s="78">
        <f t="shared" si="57"/>
        <v>0.1869847279</v>
      </c>
      <c r="AC34" s="78">
        <f t="shared" si="57"/>
        <v>0.02144510146</v>
      </c>
      <c r="AD34" s="78">
        <f t="shared" si="57"/>
        <v>0.06886111611</v>
      </c>
      <c r="AE34" s="78">
        <f t="shared" si="57"/>
        <v>0.1563449137</v>
      </c>
      <c r="AF34" s="78">
        <f t="shared" si="57"/>
        <v>0.1639512634</v>
      </c>
      <c r="AG34" s="78">
        <f t="shared" si="57"/>
        <v>0.01498515254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0.001827380496</v>
      </c>
      <c r="Z35" s="78">
        <f t="shared" si="59"/>
        <v>0.1938310697</v>
      </c>
      <c r="AA35" s="78">
        <f t="shared" si="59"/>
        <v>0.3147718827</v>
      </c>
      <c r="AB35" s="78">
        <f t="shared" si="59"/>
        <v>0.254867103</v>
      </c>
      <c r="AC35" s="78">
        <f t="shared" si="59"/>
        <v>0.01293649989</v>
      </c>
      <c r="AD35" s="78">
        <f t="shared" si="59"/>
        <v>0.1871004386</v>
      </c>
      <c r="AE35" s="78">
        <f t="shared" si="59"/>
        <v>0.2695335344</v>
      </c>
      <c r="AF35" s="78">
        <f t="shared" si="59"/>
        <v>0.2836365789</v>
      </c>
      <c r="AG35" s="78">
        <f t="shared" si="59"/>
        <v>0.008546179946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0.003447807926</v>
      </c>
      <c r="Z36" s="78">
        <f t="shared" si="61"/>
        <v>0.01540986911</v>
      </c>
      <c r="AA36" s="78">
        <f t="shared" si="61"/>
        <v>0.01221961883</v>
      </c>
      <c r="AB36" s="78">
        <f t="shared" si="61"/>
        <v>0.01626740887</v>
      </c>
      <c r="AC36" s="78">
        <f t="shared" si="61"/>
        <v>0.05152067117</v>
      </c>
      <c r="AD36" s="78">
        <f t="shared" si="61"/>
        <v>0.009259634461</v>
      </c>
      <c r="AE36" s="78">
        <f t="shared" si="61"/>
        <v>0.01066822389</v>
      </c>
      <c r="AF36" s="78">
        <f t="shared" si="61"/>
        <v>0.01075983971</v>
      </c>
      <c r="AG36" s="78">
        <f t="shared" si="61"/>
        <v>0.05214030763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0.007814595847</v>
      </c>
      <c r="Z37" s="78">
        <f t="shared" si="63"/>
        <v>0.06081937526</v>
      </c>
      <c r="AA37" s="78">
        <f t="shared" si="63"/>
        <v>0.05845354677</v>
      </c>
      <c r="AB37" s="78">
        <f t="shared" si="63"/>
        <v>0.1145993763</v>
      </c>
      <c r="AC37" s="78">
        <f t="shared" si="63"/>
        <v>0.1669880468</v>
      </c>
      <c r="AD37" s="78">
        <f t="shared" si="63"/>
        <v>0.04405271373</v>
      </c>
      <c r="AE37" s="78">
        <f t="shared" si="63"/>
        <v>0.05354330826</v>
      </c>
      <c r="AF37" s="78">
        <f t="shared" si="63"/>
        <v>0.06248451694</v>
      </c>
      <c r="AG37" s="78">
        <f t="shared" si="63"/>
        <v>0.096786399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0.01844339132</v>
      </c>
      <c r="Z38" s="78">
        <f t="shared" si="65"/>
        <v>0.1011330937</v>
      </c>
      <c r="AA38" s="78">
        <f t="shared" si="65"/>
        <v>0.08157130254</v>
      </c>
      <c r="AB38" s="78">
        <f t="shared" si="65"/>
        <v>0.1824444779</v>
      </c>
      <c r="AC38" s="78">
        <f t="shared" si="65"/>
        <v>0.1411198692</v>
      </c>
      <c r="AD38" s="78">
        <f t="shared" si="65"/>
        <v>0.09506827021</v>
      </c>
      <c r="AE38" s="78">
        <f t="shared" si="65"/>
        <v>0.07593307082</v>
      </c>
      <c r="AF38" s="78">
        <f t="shared" si="65"/>
        <v>0.09898282272</v>
      </c>
      <c r="AG38" s="78">
        <f t="shared" si="65"/>
        <v>0.05487180523</v>
      </c>
    </row>
    <row r="39">
      <c r="A39" s="76">
        <v>5.0</v>
      </c>
      <c r="B39" s="68" t="s">
        <v>94</v>
      </c>
      <c r="C39" s="96">
        <f t="shared" si="34"/>
        <v>0.919993</v>
      </c>
      <c r="D39" s="96">
        <f t="shared" si="35"/>
        <v>0.075317</v>
      </c>
      <c r="E39" s="96">
        <f t="shared" si="36"/>
        <v>0.000641</v>
      </c>
      <c r="F39" s="96">
        <f t="shared" si="37"/>
        <v>0.000682</v>
      </c>
      <c r="G39" s="96">
        <f t="shared" si="38"/>
        <v>0.000829</v>
      </c>
      <c r="H39" s="96">
        <f t="shared" si="39"/>
        <v>0.001195</v>
      </c>
      <c r="I39" s="96">
        <f t="shared" si="40"/>
        <v>0.00000693</v>
      </c>
      <c r="J39" s="96">
        <f t="shared" si="41"/>
        <v>0.0000274</v>
      </c>
      <c r="K39" s="96">
        <f t="shared" si="42"/>
        <v>0.001308</v>
      </c>
      <c r="L39" s="99">
        <f t="shared" si="43"/>
        <v>21600000000</v>
      </c>
      <c r="M39" s="65"/>
      <c r="O39" s="100">
        <f t="shared" ref="O39:W39" si="66">C39*$L39</f>
        <v>19871848800</v>
      </c>
      <c r="P39" s="100">
        <f t="shared" si="66"/>
        <v>1626847200</v>
      </c>
      <c r="Q39" s="100">
        <f t="shared" si="66"/>
        <v>13845600</v>
      </c>
      <c r="R39" s="100">
        <f t="shared" si="66"/>
        <v>14731200</v>
      </c>
      <c r="S39" s="100">
        <f t="shared" si="66"/>
        <v>17906400</v>
      </c>
      <c r="T39" s="100">
        <f t="shared" si="66"/>
        <v>25812000</v>
      </c>
      <c r="U39" s="100">
        <f t="shared" si="66"/>
        <v>149688</v>
      </c>
      <c r="V39" s="100">
        <f t="shared" si="66"/>
        <v>591840</v>
      </c>
      <c r="W39" s="100">
        <f t="shared" si="66"/>
        <v>28252800</v>
      </c>
      <c r="X39" s="65"/>
      <c r="Y39" s="78">
        <f t="shared" ref="Y39:AG39" si="67">O39/O$45</f>
        <v>0.1329821252</v>
      </c>
      <c r="Z39" s="78">
        <f t="shared" si="67"/>
        <v>0.02465637863</v>
      </c>
      <c r="AA39" s="78">
        <f t="shared" si="67"/>
        <v>0.009966396624</v>
      </c>
      <c r="AB39" s="78">
        <f t="shared" si="67"/>
        <v>0.01073057169</v>
      </c>
      <c r="AC39" s="78">
        <f t="shared" si="67"/>
        <v>0.04520806823</v>
      </c>
      <c r="AD39" s="78">
        <f t="shared" si="67"/>
        <v>0.03938795975</v>
      </c>
      <c r="AE39" s="78">
        <f t="shared" si="67"/>
        <v>0.01157370502</v>
      </c>
      <c r="AF39" s="78">
        <f t="shared" si="67"/>
        <v>0.009577103654</v>
      </c>
      <c r="AG39" s="78">
        <f t="shared" si="67"/>
        <v>0.1287065633</v>
      </c>
    </row>
    <row r="40">
      <c r="A40" s="76">
        <v>5.0</v>
      </c>
      <c r="B40" s="68" t="s">
        <v>96</v>
      </c>
      <c r="C40" s="96">
        <f t="shared" si="34"/>
        <v>0.904216</v>
      </c>
      <c r="D40" s="96">
        <f t="shared" si="35"/>
        <v>0.090509</v>
      </c>
      <c r="E40" s="96">
        <f t="shared" si="36"/>
        <v>0.000936</v>
      </c>
      <c r="F40" s="96">
        <f t="shared" si="37"/>
        <v>0.001046</v>
      </c>
      <c r="G40" s="96">
        <f t="shared" si="38"/>
        <v>0.001285</v>
      </c>
      <c r="H40" s="96">
        <f t="shared" si="39"/>
        <v>0.000969</v>
      </c>
      <c r="I40" s="96">
        <f t="shared" si="40"/>
        <v>0.0000101</v>
      </c>
      <c r="J40" s="96">
        <f t="shared" si="41"/>
        <v>0.0000439</v>
      </c>
      <c r="K40" s="96">
        <f t="shared" si="42"/>
        <v>0.000985</v>
      </c>
      <c r="L40" s="99">
        <f t="shared" si="43"/>
        <v>46200000000</v>
      </c>
      <c r="M40" s="65"/>
      <c r="O40" s="100">
        <f t="shared" ref="O40:W40" si="68">C40*$L40</f>
        <v>41774779200</v>
      </c>
      <c r="P40" s="100">
        <f t="shared" si="68"/>
        <v>4181515800</v>
      </c>
      <c r="Q40" s="100">
        <f t="shared" si="68"/>
        <v>43243200</v>
      </c>
      <c r="R40" s="100">
        <f t="shared" si="68"/>
        <v>48325200</v>
      </c>
      <c r="S40" s="100">
        <f t="shared" si="68"/>
        <v>59367000</v>
      </c>
      <c r="T40" s="100">
        <f t="shared" si="68"/>
        <v>44767800</v>
      </c>
      <c r="U40" s="100">
        <f t="shared" si="68"/>
        <v>466620</v>
      </c>
      <c r="V40" s="100">
        <f t="shared" si="68"/>
        <v>2028180</v>
      </c>
      <c r="W40" s="100">
        <f t="shared" si="68"/>
        <v>45507000</v>
      </c>
      <c r="X40" s="65"/>
      <c r="Y40" s="78">
        <f t="shared" ref="Y40:AG40" si="69">O40/O$45</f>
        <v>0.2795562191</v>
      </c>
      <c r="Z40" s="78">
        <f t="shared" si="69"/>
        <v>0.06337475137</v>
      </c>
      <c r="AA40" s="78">
        <f t="shared" si="69"/>
        <v>0.03112749772</v>
      </c>
      <c r="AB40" s="78">
        <f t="shared" si="69"/>
        <v>0.03520127505</v>
      </c>
      <c r="AC40" s="78">
        <f t="shared" si="69"/>
        <v>0.149883136</v>
      </c>
      <c r="AD40" s="78">
        <f t="shared" si="69"/>
        <v>0.06831366437</v>
      </c>
      <c r="AE40" s="78">
        <f t="shared" si="69"/>
        <v>0.03607852491</v>
      </c>
      <c r="AF40" s="78">
        <f t="shared" si="69"/>
        <v>0.03281983321</v>
      </c>
      <c r="AG40" s="78">
        <f t="shared" si="69"/>
        <v>0.2073086412</v>
      </c>
    </row>
    <row r="41">
      <c r="A41" s="76">
        <v>5.0</v>
      </c>
      <c r="B41" s="68" t="s">
        <v>98</v>
      </c>
      <c r="C41" s="96">
        <f t="shared" si="34"/>
        <v>0.893135</v>
      </c>
      <c r="D41" s="96">
        <f t="shared" si="35"/>
        <v>0.101761</v>
      </c>
      <c r="E41" s="96">
        <f t="shared" si="36"/>
        <v>0.000966</v>
      </c>
      <c r="F41" s="96">
        <f t="shared" si="37"/>
        <v>0.001135</v>
      </c>
      <c r="G41" s="96">
        <f t="shared" si="38"/>
        <v>0.001453</v>
      </c>
      <c r="H41" s="96">
        <f t="shared" si="39"/>
        <v>0.001025</v>
      </c>
      <c r="I41" s="96">
        <f t="shared" si="40"/>
        <v>0.00000756</v>
      </c>
      <c r="J41" s="96">
        <f t="shared" si="41"/>
        <v>0.0000482</v>
      </c>
      <c r="K41" s="96">
        <f t="shared" si="42"/>
        <v>0.000469</v>
      </c>
      <c r="L41" s="99">
        <f t="shared" si="43"/>
        <v>56800000000</v>
      </c>
      <c r="M41" s="65"/>
      <c r="O41" s="100">
        <f t="shared" ref="O41:W41" si="70">C41*$L41</f>
        <v>50730068000</v>
      </c>
      <c r="P41" s="100">
        <f t="shared" si="70"/>
        <v>5780024800</v>
      </c>
      <c r="Q41" s="100">
        <f t="shared" si="70"/>
        <v>54868800</v>
      </c>
      <c r="R41" s="100">
        <f t="shared" si="70"/>
        <v>64468000</v>
      </c>
      <c r="S41" s="100">
        <f t="shared" si="70"/>
        <v>82530400</v>
      </c>
      <c r="T41" s="100">
        <f t="shared" si="70"/>
        <v>58220000</v>
      </c>
      <c r="U41" s="100">
        <f t="shared" si="70"/>
        <v>429408</v>
      </c>
      <c r="V41" s="100">
        <f t="shared" si="70"/>
        <v>2737760</v>
      </c>
      <c r="W41" s="100">
        <f t="shared" si="70"/>
        <v>26639200</v>
      </c>
      <c r="X41" s="65"/>
      <c r="Y41" s="78">
        <f t="shared" ref="Y41:AG41" si="71">O41/O$45</f>
        <v>0.3394848824</v>
      </c>
      <c r="Z41" s="78">
        <f t="shared" si="71"/>
        <v>0.08760163829</v>
      </c>
      <c r="AA41" s="78">
        <f t="shared" si="71"/>
        <v>0.03949588484</v>
      </c>
      <c r="AB41" s="78">
        <f t="shared" si="71"/>
        <v>0.04696009122</v>
      </c>
      <c r="AC41" s="78">
        <f t="shared" si="71"/>
        <v>0.2083634876</v>
      </c>
      <c r="AD41" s="78">
        <f t="shared" si="71"/>
        <v>0.08884112106</v>
      </c>
      <c r="AE41" s="78">
        <f t="shared" si="71"/>
        <v>0.03320133561</v>
      </c>
      <c r="AF41" s="78">
        <f t="shared" si="71"/>
        <v>0.04430219536</v>
      </c>
      <c r="AG41" s="78">
        <f t="shared" si="71"/>
        <v>0.1213557552</v>
      </c>
    </row>
    <row r="42">
      <c r="A42" s="76">
        <v>6.0</v>
      </c>
      <c r="B42" s="68" t="s">
        <v>94</v>
      </c>
      <c r="C42" s="96">
        <f t="shared" si="34"/>
        <v>0.727248</v>
      </c>
      <c r="D42" s="96">
        <f t="shared" si="35"/>
        <v>0.263574</v>
      </c>
      <c r="E42" s="96">
        <f t="shared" si="36"/>
        <v>0.001486</v>
      </c>
      <c r="F42" s="96">
        <f t="shared" si="37"/>
        <v>0.001532</v>
      </c>
      <c r="G42" s="96">
        <f t="shared" si="38"/>
        <v>0.001429</v>
      </c>
      <c r="H42" s="96">
        <f t="shared" si="39"/>
        <v>0.002445</v>
      </c>
      <c r="I42" s="96">
        <f t="shared" si="40"/>
        <v>0.00000877</v>
      </c>
      <c r="J42" s="96">
        <f t="shared" si="41"/>
        <v>0.0000687</v>
      </c>
      <c r="K42" s="96">
        <f t="shared" si="42"/>
        <v>0.002209</v>
      </c>
      <c r="L42" s="99">
        <f t="shared" si="43"/>
        <v>4740000000</v>
      </c>
      <c r="M42" s="65"/>
      <c r="O42" s="100">
        <f t="shared" ref="O42:W42" si="72">C42*$L42</f>
        <v>3447155520</v>
      </c>
      <c r="P42" s="100">
        <f t="shared" si="72"/>
        <v>1249340760</v>
      </c>
      <c r="Q42" s="100">
        <f t="shared" si="72"/>
        <v>7043640</v>
      </c>
      <c r="R42" s="100">
        <f t="shared" si="72"/>
        <v>7261680</v>
      </c>
      <c r="S42" s="100">
        <f t="shared" si="72"/>
        <v>6773460</v>
      </c>
      <c r="T42" s="100">
        <f t="shared" si="72"/>
        <v>11589300</v>
      </c>
      <c r="U42" s="100">
        <f t="shared" si="72"/>
        <v>41569.8</v>
      </c>
      <c r="V42" s="100">
        <f t="shared" si="72"/>
        <v>325638</v>
      </c>
      <c r="W42" s="100">
        <f t="shared" si="72"/>
        <v>10470660</v>
      </c>
      <c r="X42" s="65"/>
      <c r="Y42" s="78">
        <f t="shared" ref="Y42:AG42" si="73">O42/O$45</f>
        <v>0.02306831495</v>
      </c>
      <c r="Z42" s="78">
        <f t="shared" si="73"/>
        <v>0.0189349183</v>
      </c>
      <c r="AA42" s="78">
        <f t="shared" si="73"/>
        <v>0.005070181857</v>
      </c>
      <c r="AB42" s="78">
        <f t="shared" si="73"/>
        <v>0.005289587938</v>
      </c>
      <c r="AC42" s="78">
        <f t="shared" si="73"/>
        <v>0.0171008713</v>
      </c>
      <c r="AD42" s="78">
        <f t="shared" si="73"/>
        <v>0.01768475445</v>
      </c>
      <c r="AE42" s="78">
        <f t="shared" si="73"/>
        <v>0.003214129409</v>
      </c>
      <c r="AF42" s="78">
        <f t="shared" si="73"/>
        <v>0.005269445931</v>
      </c>
      <c r="AG42" s="78">
        <f t="shared" si="73"/>
        <v>0.04769943737</v>
      </c>
    </row>
    <row r="43">
      <c r="A43" s="76">
        <v>6.0</v>
      </c>
      <c r="B43" s="68" t="s">
        <v>96</v>
      </c>
      <c r="C43" s="96">
        <f t="shared" si="34"/>
        <v>0.76696</v>
      </c>
      <c r="D43" s="96">
        <f t="shared" si="35"/>
        <v>0.224102</v>
      </c>
      <c r="E43" s="96">
        <f t="shared" si="36"/>
        <v>0.001313</v>
      </c>
      <c r="F43" s="96">
        <f t="shared" si="37"/>
        <v>0.001243</v>
      </c>
      <c r="G43" s="96">
        <f t="shared" si="38"/>
        <v>0.001482</v>
      </c>
      <c r="H43" s="96">
        <f t="shared" si="39"/>
        <v>0.002985</v>
      </c>
      <c r="I43" s="96">
        <f t="shared" si="40"/>
        <v>0.0000095</v>
      </c>
      <c r="J43" s="96">
        <f t="shared" si="41"/>
        <v>0.0000557</v>
      </c>
      <c r="K43" s="96">
        <f t="shared" si="42"/>
        <v>0.00185</v>
      </c>
      <c r="L43" s="99">
        <f t="shared" si="43"/>
        <v>17500000000</v>
      </c>
      <c r="M43" s="65"/>
      <c r="O43" s="100">
        <f t="shared" ref="O43:W43" si="74">C43*$L43</f>
        <v>13421800000</v>
      </c>
      <c r="P43" s="100">
        <f t="shared" si="74"/>
        <v>3921785000</v>
      </c>
      <c r="Q43" s="100">
        <f t="shared" si="74"/>
        <v>22977500</v>
      </c>
      <c r="R43" s="100">
        <f t="shared" si="74"/>
        <v>21752500</v>
      </c>
      <c r="S43" s="100">
        <f t="shared" si="74"/>
        <v>25935000</v>
      </c>
      <c r="T43" s="100">
        <f t="shared" si="74"/>
        <v>52237500</v>
      </c>
      <c r="U43" s="100">
        <f t="shared" si="74"/>
        <v>166250</v>
      </c>
      <c r="V43" s="100">
        <f t="shared" si="74"/>
        <v>974750</v>
      </c>
      <c r="W43" s="100">
        <f t="shared" si="74"/>
        <v>32375000</v>
      </c>
      <c r="X43" s="65"/>
      <c r="Y43" s="78">
        <f t="shared" ref="Y43:AG43" si="75">O43/O$45</f>
        <v>0.08981849175</v>
      </c>
      <c r="Z43" s="78">
        <f t="shared" si="75"/>
        <v>0.05943829013</v>
      </c>
      <c r="AA43" s="78">
        <f t="shared" si="75"/>
        <v>0.01653975837</v>
      </c>
      <c r="AB43" s="78">
        <f t="shared" si="75"/>
        <v>0.01584506087</v>
      </c>
      <c r="AC43" s="78">
        <f t="shared" si="75"/>
        <v>0.06547777607</v>
      </c>
      <c r="AD43" s="78">
        <f t="shared" si="75"/>
        <v>0.07971209312</v>
      </c>
      <c r="AE43" s="78">
        <f t="shared" si="75"/>
        <v>0.01285425992</v>
      </c>
      <c r="AF43" s="78">
        <f t="shared" si="75"/>
        <v>0.01577332013</v>
      </c>
      <c r="AG43" s="78">
        <f t="shared" si="75"/>
        <v>0.1474853815</v>
      </c>
    </row>
    <row r="44">
      <c r="A44" s="76">
        <v>6.0</v>
      </c>
      <c r="B44" s="68" t="s">
        <v>98</v>
      </c>
      <c r="C44" s="96">
        <f t="shared" si="34"/>
        <v>0.729463</v>
      </c>
      <c r="D44" s="96">
        <f t="shared" si="35"/>
        <v>0.260968</v>
      </c>
      <c r="E44" s="96">
        <f t="shared" si="36"/>
        <v>0.001462</v>
      </c>
      <c r="F44" s="96">
        <f t="shared" si="37"/>
        <v>0.001531</v>
      </c>
      <c r="G44" s="96">
        <f t="shared" si="38"/>
        <v>0.002176</v>
      </c>
      <c r="H44" s="96">
        <f t="shared" si="39"/>
        <v>0.003096</v>
      </c>
      <c r="I44" s="96">
        <f t="shared" si="40"/>
        <v>0.0000109</v>
      </c>
      <c r="J44" s="96">
        <f t="shared" si="41"/>
        <v>0.0000773</v>
      </c>
      <c r="K44" s="96">
        <f t="shared" si="42"/>
        <v>0.001215</v>
      </c>
      <c r="L44" s="99">
        <f t="shared" si="43"/>
        <v>18300000000</v>
      </c>
      <c r="M44" s="65"/>
      <c r="O44" s="100">
        <f t="shared" ref="O44:W44" si="76">C44*$L44</f>
        <v>13349172900</v>
      </c>
      <c r="P44" s="100">
        <f t="shared" si="76"/>
        <v>4775714400</v>
      </c>
      <c r="Q44" s="100">
        <f t="shared" si="76"/>
        <v>26754600</v>
      </c>
      <c r="R44" s="100">
        <f t="shared" si="76"/>
        <v>28017300</v>
      </c>
      <c r="S44" s="100">
        <f t="shared" si="76"/>
        <v>39820800</v>
      </c>
      <c r="T44" s="100">
        <f t="shared" si="76"/>
        <v>56656800</v>
      </c>
      <c r="U44" s="100">
        <f t="shared" si="76"/>
        <v>199470</v>
      </c>
      <c r="V44" s="100">
        <f t="shared" si="76"/>
        <v>1414590</v>
      </c>
      <c r="W44" s="100">
        <f t="shared" si="76"/>
        <v>22234500</v>
      </c>
      <c r="X44" s="65"/>
      <c r="Y44" s="78">
        <f t="shared" ref="Y44:AG44" si="77">O44/O$45</f>
        <v>0.08933247225</v>
      </c>
      <c r="Z44" s="78">
        <f t="shared" si="77"/>
        <v>0.07238038242</v>
      </c>
      <c r="AA44" s="78">
        <f t="shared" si="77"/>
        <v>0.01925860599</v>
      </c>
      <c r="AB44" s="78">
        <f t="shared" si="77"/>
        <v>0.02040849668</v>
      </c>
      <c r="AC44" s="78">
        <f t="shared" si="77"/>
        <v>0.1005350848</v>
      </c>
      <c r="AD44" s="78">
        <f t="shared" si="77"/>
        <v>0.08645574764</v>
      </c>
      <c r="AE44" s="78">
        <f t="shared" si="77"/>
        <v>0.01542279234</v>
      </c>
      <c r="AF44" s="78">
        <f t="shared" si="77"/>
        <v>0.02289077294</v>
      </c>
      <c r="AG44" s="78">
        <f t="shared" si="77"/>
        <v>0.1012899989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149432480306</v>
      </c>
      <c r="P45" s="102">
        <f t="shared" si="78"/>
        <v>65980784299</v>
      </c>
      <c r="Q45" s="102">
        <f t="shared" si="78"/>
        <v>1389228276</v>
      </c>
      <c r="R45" s="102">
        <f t="shared" si="78"/>
        <v>1372825272</v>
      </c>
      <c r="S45" s="102">
        <f t="shared" si="78"/>
        <v>396088590</v>
      </c>
      <c r="T45" s="102">
        <f t="shared" si="78"/>
        <v>655327165</v>
      </c>
      <c r="U45" s="102">
        <f t="shared" si="78"/>
        <v>12933455.6</v>
      </c>
      <c r="V45" s="102">
        <f t="shared" si="78"/>
        <v>61797389</v>
      </c>
      <c r="W45" s="102">
        <f t="shared" si="78"/>
        <v>219513281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-28.0199</v>
      </c>
      <c r="D61" s="106">
        <v>0.919993</v>
      </c>
      <c r="E61" s="84">
        <v>-31.1435</v>
      </c>
      <c r="F61" s="106">
        <v>0.075317</v>
      </c>
      <c r="G61" s="108">
        <v>-1187.29</v>
      </c>
      <c r="H61" s="106">
        <v>6.41E-4</v>
      </c>
      <c r="I61" s="106">
        <v>-1208.53</v>
      </c>
      <c r="J61" s="106">
        <v>6.82E-4</v>
      </c>
      <c r="K61" s="106">
        <v>-777.018</v>
      </c>
      <c r="L61" s="109">
        <v>8.29E-4</v>
      </c>
      <c r="M61" s="107">
        <v>165.215</v>
      </c>
      <c r="N61" s="109">
        <v>0.001195</v>
      </c>
      <c r="O61" s="107">
        <v>86.8852</v>
      </c>
      <c r="P61" s="109">
        <v>6.93E-6</v>
      </c>
      <c r="Q61" s="107">
        <v>1081.58</v>
      </c>
      <c r="R61" s="109">
        <v>2.74E-5</v>
      </c>
      <c r="S61" s="107">
        <v>-1660.0</v>
      </c>
      <c r="T61" s="106">
        <v>0.001308</v>
      </c>
      <c r="U61" s="88">
        <v>-32.2978</v>
      </c>
      <c r="V61" s="88">
        <v>1.55846</v>
      </c>
      <c r="W61" s="109">
        <v>2.16E10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-32.6213</v>
      </c>
      <c r="D62" s="106">
        <v>0.904216</v>
      </c>
      <c r="E62" s="84">
        <v>-35.7222</v>
      </c>
      <c r="F62" s="106">
        <v>0.090509</v>
      </c>
      <c r="G62" s="108">
        <v>-931.883</v>
      </c>
      <c r="H62" s="106">
        <v>9.36E-4</v>
      </c>
      <c r="I62" s="106">
        <v>-913.126</v>
      </c>
      <c r="J62" s="106">
        <v>0.001046</v>
      </c>
      <c r="K62" s="106">
        <v>-666.595</v>
      </c>
      <c r="L62" s="109">
        <v>0.001285</v>
      </c>
      <c r="M62" s="107">
        <v>323.367</v>
      </c>
      <c r="N62" s="109">
        <v>9.69E-4</v>
      </c>
      <c r="O62" s="107">
        <v>71.048</v>
      </c>
      <c r="P62" s="109">
        <v>1.01E-5</v>
      </c>
      <c r="Q62" s="107">
        <v>814.53</v>
      </c>
      <c r="R62" s="109">
        <v>4.39E-5</v>
      </c>
      <c r="S62" s="107">
        <v>-1660.0</v>
      </c>
      <c r="T62" s="106">
        <v>9.85E-4</v>
      </c>
      <c r="U62" s="88">
        <v>-36.699</v>
      </c>
      <c r="V62" s="88">
        <v>1.0673</v>
      </c>
      <c r="W62" s="109">
        <v>4.62E10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-35.333</v>
      </c>
      <c r="D63" s="106">
        <v>0.893135</v>
      </c>
      <c r="E63" s="84">
        <v>-29.5485</v>
      </c>
      <c r="F63" s="106">
        <v>0.101761</v>
      </c>
      <c r="G63" s="108">
        <v>-613.147</v>
      </c>
      <c r="H63" s="106">
        <v>9.66E-4</v>
      </c>
      <c r="I63" s="106">
        <v>-599.152</v>
      </c>
      <c r="J63" s="106">
        <v>0.001135</v>
      </c>
      <c r="K63" s="106">
        <v>-472.354</v>
      </c>
      <c r="L63" s="109">
        <v>0.001453</v>
      </c>
      <c r="M63" s="107">
        <v>348.906</v>
      </c>
      <c r="N63" s="109">
        <v>0.001025</v>
      </c>
      <c r="O63" s="107">
        <v>43.5792</v>
      </c>
      <c r="P63" s="109">
        <v>7.56E-6</v>
      </c>
      <c r="Q63" s="107">
        <v>555.553</v>
      </c>
      <c r="R63" s="109">
        <v>4.82E-5</v>
      </c>
      <c r="S63" s="107">
        <v>-1660.0</v>
      </c>
      <c r="T63" s="106">
        <v>4.69E-4</v>
      </c>
      <c r="U63" s="88">
        <v>-36.9171</v>
      </c>
      <c r="V63" s="88">
        <v>0.961789</v>
      </c>
      <c r="W63" s="109">
        <v>5.68E10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-25.4758</v>
      </c>
      <c r="D64" s="106">
        <v>0.727248</v>
      </c>
      <c r="E64" s="84">
        <v>-18.884</v>
      </c>
      <c r="F64" s="106">
        <v>0.263574</v>
      </c>
      <c r="G64" s="108">
        <v>-1016.22</v>
      </c>
      <c r="H64" s="106">
        <v>0.001486</v>
      </c>
      <c r="I64" s="106">
        <v>-938.398</v>
      </c>
      <c r="J64" s="106">
        <v>0.001532</v>
      </c>
      <c r="K64" s="106">
        <v>-493.106</v>
      </c>
      <c r="L64" s="109">
        <v>0.001429</v>
      </c>
      <c r="M64" s="107">
        <v>184.25</v>
      </c>
      <c r="N64" s="109">
        <v>0.002445</v>
      </c>
      <c r="O64" s="107">
        <v>113.953</v>
      </c>
      <c r="P64" s="109">
        <v>8.77E-6</v>
      </c>
      <c r="Q64" s="107">
        <v>912.244</v>
      </c>
      <c r="R64" s="109">
        <v>6.87E-5</v>
      </c>
      <c r="S64" s="107">
        <v>-1660.0</v>
      </c>
      <c r="T64" s="106">
        <v>0.002209</v>
      </c>
      <c r="U64" s="88">
        <v>-30.3099</v>
      </c>
      <c r="V64" s="88">
        <v>3.33082</v>
      </c>
      <c r="W64" s="109">
        <v>4.74E9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-26.7825</v>
      </c>
      <c r="D65" s="106">
        <v>0.76696</v>
      </c>
      <c r="E65" s="84">
        <v>-18.5691</v>
      </c>
      <c r="F65" s="106">
        <v>0.224102</v>
      </c>
      <c r="G65" s="108">
        <v>-816.731</v>
      </c>
      <c r="H65" s="106">
        <v>0.001313</v>
      </c>
      <c r="I65" s="106">
        <v>-864.0</v>
      </c>
      <c r="J65" s="106">
        <v>0.001243</v>
      </c>
      <c r="K65" s="106">
        <v>-447.373</v>
      </c>
      <c r="L65" s="109">
        <v>0.001482</v>
      </c>
      <c r="M65" s="107">
        <v>150.117</v>
      </c>
      <c r="N65" s="109">
        <v>0.002985</v>
      </c>
      <c r="O65" s="107">
        <v>85.7801</v>
      </c>
      <c r="P65" s="109">
        <v>9.5E-6</v>
      </c>
      <c r="Q65" s="107">
        <v>768.546</v>
      </c>
      <c r="R65" s="109">
        <v>5.57E-5</v>
      </c>
      <c r="S65" s="107">
        <v>-1660.0</v>
      </c>
      <c r="T65" s="106">
        <v>0.00185</v>
      </c>
      <c r="U65" s="88">
        <v>-30.0909</v>
      </c>
      <c r="V65" s="88">
        <v>1.73101</v>
      </c>
      <c r="W65" s="109">
        <v>1.75E10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-26.9499</v>
      </c>
      <c r="D66" s="106">
        <v>0.729463</v>
      </c>
      <c r="E66" s="84">
        <v>-18.0771</v>
      </c>
      <c r="F66" s="106">
        <v>0.260968</v>
      </c>
      <c r="G66" s="108">
        <v>-604.234</v>
      </c>
      <c r="H66" s="106">
        <v>0.001462</v>
      </c>
      <c r="I66" s="106">
        <v>-544.222</v>
      </c>
      <c r="J66" s="106">
        <v>0.001531</v>
      </c>
      <c r="K66" s="106">
        <v>-326.934</v>
      </c>
      <c r="L66" s="109">
        <v>0.002176</v>
      </c>
      <c r="M66" s="107">
        <v>194.704</v>
      </c>
      <c r="N66" s="109">
        <v>0.003096</v>
      </c>
      <c r="O66" s="107">
        <v>59.7131</v>
      </c>
      <c r="P66" s="109">
        <v>1.09E-5</v>
      </c>
      <c r="Q66" s="107">
        <v>496.186</v>
      </c>
      <c r="R66" s="109">
        <v>7.73E-5</v>
      </c>
      <c r="S66" s="107">
        <v>-1660.0</v>
      </c>
      <c r="T66" s="106">
        <v>0.001215</v>
      </c>
      <c r="U66" s="88">
        <v>-28.1803</v>
      </c>
      <c r="V66" s="88">
        <v>1.69328</v>
      </c>
      <c r="W66" s="109">
        <v>1.83E10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1.08E-11</v>
      </c>
      <c r="E70" s="109">
        <v>-2.14E-12</v>
      </c>
      <c r="F70" s="109">
        <v>2.84E-11</v>
      </c>
      <c r="G70" s="109">
        <v>8.43E-11</v>
      </c>
      <c r="H70" s="109">
        <v>-3.93E-10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-2.14E-12</v>
      </c>
      <c r="E71" s="109">
        <v>6.33E-11</v>
      </c>
      <c r="F71" s="109">
        <v>-2.69E-9</v>
      </c>
      <c r="G71" s="109">
        <v>1.34E-10</v>
      </c>
      <c r="H71" s="109">
        <v>-1.42E-9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2.84E-11</v>
      </c>
      <c r="E72" s="109">
        <v>-2.69E-9</v>
      </c>
      <c r="F72" s="109">
        <v>1.47E-7</v>
      </c>
      <c r="G72" s="109">
        <v>-4.27E-8</v>
      </c>
      <c r="H72" s="109">
        <v>9.68E-8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8.43E-11</v>
      </c>
      <c r="E73" s="109">
        <v>1.34E-10</v>
      </c>
      <c r="F73" s="109">
        <v>-4.27E-8</v>
      </c>
      <c r="G73" s="109">
        <v>5.06E-8</v>
      </c>
      <c r="H73" s="109">
        <v>-6.48E-8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-3.93E-10</v>
      </c>
      <c r="E74" s="109">
        <v>-1.42E-9</v>
      </c>
      <c r="F74" s="109">
        <v>9.68E-8</v>
      </c>
      <c r="G74" s="109">
        <v>-6.48E-8</v>
      </c>
      <c r="H74" s="109">
        <v>2.48E-7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-35.0654</v>
      </c>
      <c r="Q9" s="84">
        <v>0.746604</v>
      </c>
      <c r="R9" s="85">
        <f t="shared" ref="R9:R13" si="16">Q9/abs(P9)</f>
        <v>0.02129175769</v>
      </c>
      <c r="S9" s="86">
        <f>R9/sqrt(sum(Y39:Y41))</f>
        <v>0.02388623645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-29.0901</v>
      </c>
      <c r="Q10" s="84">
        <v>1.79507</v>
      </c>
      <c r="R10" s="85">
        <f t="shared" si="16"/>
        <v>0.06170724748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-614.73</v>
      </c>
      <c r="Q11" s="84">
        <v>88.2276</v>
      </c>
      <c r="R11" s="85">
        <f t="shared" si="16"/>
        <v>0.1435225221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-598.885</v>
      </c>
      <c r="Q12" s="84">
        <v>51.553</v>
      </c>
      <c r="R12" s="85">
        <f t="shared" si="16"/>
        <v>0.08608163504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-467.704</v>
      </c>
      <c r="Q13" s="84">
        <v>113.014</v>
      </c>
      <c r="R13" s="85">
        <f t="shared" si="16"/>
        <v>0.2416357354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Q17" s="93"/>
      <c r="R17" s="95" t="s">
        <v>108</v>
      </c>
      <c r="S17" s="96">
        <f>$R$9/sqrt(sum(Y27:Y29))</f>
        <v>0.3205065588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0.7950710634</v>
      </c>
      <c r="D18" s="77">
        <f t="shared" si="3"/>
        <v>0.07416048356</v>
      </c>
      <c r="E18" s="77">
        <f t="shared" si="4"/>
        <v>0.02414922399</v>
      </c>
      <c r="F18" s="77">
        <f t="shared" si="5"/>
        <v>0.02552163723</v>
      </c>
      <c r="G18" s="77">
        <f t="shared" si="6"/>
        <v>0.01982015325</v>
      </c>
      <c r="H18" s="77">
        <f t="shared" si="7"/>
        <v>-0.006242044987</v>
      </c>
      <c r="I18" s="77">
        <f t="shared" si="8"/>
        <v>-0.00001901312534</v>
      </c>
      <c r="J18" s="77">
        <f t="shared" si="9"/>
        <v>-0.0009304782653</v>
      </c>
      <c r="K18" s="77">
        <f t="shared" si="10"/>
        <v>0.06846539862</v>
      </c>
      <c r="L18" s="23">
        <f t="shared" ref="L18:M18" si="25">U61</f>
        <v>-32.2227</v>
      </c>
      <c r="M18" s="23">
        <f t="shared" si="25"/>
        <v>1.52251</v>
      </c>
      <c r="N18" s="78">
        <f t="shared" si="12"/>
        <v>0.04724960975</v>
      </c>
      <c r="O18" s="78">
        <f t="shared" ref="O18:O23" si="27">M18/abs(C61)/D61</f>
        <v>0.05942815922</v>
      </c>
      <c r="P18" s="23"/>
      <c r="Q18" s="93"/>
      <c r="R18" s="95" t="s">
        <v>109</v>
      </c>
      <c r="S18" s="96">
        <f>$R$9/sqrt(sum(Y30:Y32))</f>
        <v>0.3025721381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0.8054332357</v>
      </c>
      <c r="D19" s="77">
        <f t="shared" si="3"/>
        <v>0.08697999457</v>
      </c>
      <c r="E19" s="77">
        <f t="shared" si="4"/>
        <v>0.02334505533</v>
      </c>
      <c r="F19" s="77">
        <f t="shared" si="5"/>
        <v>0.02574425754</v>
      </c>
      <c r="G19" s="77">
        <f t="shared" si="6"/>
        <v>0.02277032824</v>
      </c>
      <c r="H19" s="77">
        <f t="shared" si="7"/>
        <v>-0.008479445456</v>
      </c>
      <c r="I19" s="77">
        <f t="shared" si="8"/>
        <v>-0.00001920022932</v>
      </c>
      <c r="J19" s="77">
        <f t="shared" si="9"/>
        <v>-0.0009567523172</v>
      </c>
      <c r="K19" s="77">
        <f t="shared" si="10"/>
        <v>0.04517918593</v>
      </c>
      <c r="L19" s="23">
        <f t="shared" ref="L19:M19" si="26">U62</f>
        <v>-36.4119</v>
      </c>
      <c r="M19" s="23">
        <f t="shared" si="26"/>
        <v>1.03045</v>
      </c>
      <c r="N19" s="78">
        <f t="shared" si="12"/>
        <v>0.02829981407</v>
      </c>
      <c r="O19" s="78">
        <f t="shared" si="27"/>
        <v>0.03513613894</v>
      </c>
      <c r="P19" s="97">
        <f>1/sqrt(1/O18^2+1/O19^2+1/O20^2)</f>
        <v>0.02129957815</v>
      </c>
      <c r="Q19" s="93"/>
      <c r="R19" s="95" t="s">
        <v>110</v>
      </c>
      <c r="S19" s="96">
        <f>$R$9/sqrt(sum(Y33:Y35))</f>
        <v>0.2606467975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0.8533414778</v>
      </c>
      <c r="D20" s="77">
        <f t="shared" si="3"/>
        <v>0.08214036869</v>
      </c>
      <c r="E20" s="77">
        <f t="shared" si="4"/>
        <v>0.0161779002</v>
      </c>
      <c r="F20" s="77">
        <f t="shared" si="5"/>
        <v>0.01847492097</v>
      </c>
      <c r="G20" s="77">
        <f t="shared" si="6"/>
        <v>0.01850121201</v>
      </c>
      <c r="H20" s="77">
        <f t="shared" si="7"/>
        <v>-0.009785473598</v>
      </c>
      <c r="I20" s="77">
        <f t="shared" si="8"/>
        <v>-0.000009148485102</v>
      </c>
      <c r="J20" s="77">
        <f t="shared" si="9"/>
        <v>-0.0007271687569</v>
      </c>
      <c r="K20" s="77">
        <f t="shared" si="10"/>
        <v>0.02188849638</v>
      </c>
      <c r="L20" s="23">
        <f t="shared" ref="L20:M20" si="28">U63</f>
        <v>-36.6302</v>
      </c>
      <c r="M20" s="23">
        <f t="shared" si="28"/>
        <v>0.937758</v>
      </c>
      <c r="N20" s="78">
        <f t="shared" si="12"/>
        <v>0.02560067922</v>
      </c>
      <c r="O20" s="78">
        <f t="shared" si="27"/>
        <v>0.03000050963</v>
      </c>
      <c r="P20" s="23"/>
      <c r="Q20" s="93"/>
      <c r="R20" s="95" t="s">
        <v>111</v>
      </c>
      <c r="S20" s="96">
        <f>$R$9/sqrt(sum(Y36:Y38))</f>
        <v>0.1235882598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0.5783328917</v>
      </c>
      <c r="D21" s="77">
        <f t="shared" si="3"/>
        <v>0.1801330831</v>
      </c>
      <c r="E21" s="77">
        <f t="shared" si="4"/>
        <v>0.0535292195</v>
      </c>
      <c r="F21" s="77">
        <f t="shared" si="5"/>
        <v>0.05359961513</v>
      </c>
      <c r="G21" s="77">
        <f t="shared" si="6"/>
        <v>0.02509502765</v>
      </c>
      <c r="H21" s="77">
        <f t="shared" si="7"/>
        <v>-0.01649939765</v>
      </c>
      <c r="I21" s="77">
        <f t="shared" si="8"/>
        <v>-0.00003475840557</v>
      </c>
      <c r="J21" s="77">
        <f t="shared" si="9"/>
        <v>-0.002307868205</v>
      </c>
      <c r="K21" s="77">
        <f t="shared" si="10"/>
        <v>0.1281736615</v>
      </c>
      <c r="L21" s="23">
        <f t="shared" ref="L21:M21" si="29">U64</f>
        <v>-30.2151</v>
      </c>
      <c r="M21" s="23">
        <f t="shared" si="29"/>
        <v>3.76721</v>
      </c>
      <c r="N21" s="78">
        <f t="shared" si="12"/>
        <v>0.1246797131</v>
      </c>
      <c r="O21" s="78">
        <f t="shared" si="27"/>
        <v>0.215584683</v>
      </c>
      <c r="P21" s="23"/>
      <c r="Q21" s="93"/>
      <c r="R21" s="95" t="s">
        <v>112</v>
      </c>
      <c r="S21" s="96">
        <f>$R$9/sqrt(sum(Y39:Y41))</f>
        <v>0.02388623645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0.6438245231</v>
      </c>
      <c r="D22" s="77">
        <f t="shared" si="3"/>
        <v>0.1561899661</v>
      </c>
      <c r="E22" s="77">
        <f t="shared" si="4"/>
        <v>0.04058141213</v>
      </c>
      <c r="F22" s="77">
        <f t="shared" si="5"/>
        <v>0.03935848055</v>
      </c>
      <c r="G22" s="77">
        <f t="shared" si="6"/>
        <v>0.0241836936</v>
      </c>
      <c r="H22" s="77">
        <f t="shared" si="7"/>
        <v>-0.01678668336</v>
      </c>
      <c r="I22" s="77">
        <f t="shared" si="8"/>
        <v>-0.00003066013045</v>
      </c>
      <c r="J22" s="77">
        <f t="shared" si="9"/>
        <v>-0.001615530009</v>
      </c>
      <c r="K22" s="77">
        <f t="shared" si="10"/>
        <v>0.1142916167</v>
      </c>
      <c r="L22" s="23">
        <f t="shared" ref="L22:M22" si="30">U65</f>
        <v>-29.5278</v>
      </c>
      <c r="M22" s="23">
        <f t="shared" si="30"/>
        <v>1.92517</v>
      </c>
      <c r="N22" s="78">
        <f t="shared" si="12"/>
        <v>0.06519855865</v>
      </c>
      <c r="O22" s="78">
        <f t="shared" si="27"/>
        <v>0.1012675913</v>
      </c>
      <c r="P22" s="97">
        <f>1/sqrt(1/O21^2+1/O22^2+1/O23^2)</f>
        <v>0.06747799177</v>
      </c>
      <c r="Q22" s="93"/>
      <c r="R22" s="95" t="s">
        <v>113</v>
      </c>
      <c r="S22" s="96">
        <f>$R$9/sqrt(sum(Y42:Y44))</f>
        <v>0.05327600814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0.6712399003</v>
      </c>
      <c r="D23" s="77">
        <f t="shared" si="3"/>
        <v>0.1824062548</v>
      </c>
      <c r="E23" s="77">
        <f t="shared" si="4"/>
        <v>0.03396456036</v>
      </c>
      <c r="F23" s="77">
        <f t="shared" si="5"/>
        <v>0.0316858127</v>
      </c>
      <c r="G23" s="77">
        <f t="shared" si="6"/>
        <v>0.02710296638</v>
      </c>
      <c r="H23" s="77">
        <f t="shared" si="7"/>
        <v>-0.02338117519</v>
      </c>
      <c r="I23" s="77">
        <f t="shared" si="8"/>
        <v>-0.00002517478041</v>
      </c>
      <c r="J23" s="77">
        <f t="shared" si="9"/>
        <v>-0.001485598812</v>
      </c>
      <c r="K23" s="77">
        <f t="shared" si="10"/>
        <v>0.07849182844</v>
      </c>
      <c r="L23" s="23">
        <f t="shared" ref="L23:M23" si="31">U66</f>
        <v>-27.6202</v>
      </c>
      <c r="M23" s="23">
        <f t="shared" si="31"/>
        <v>1.8485</v>
      </c>
      <c r="N23" s="78">
        <f t="shared" si="12"/>
        <v>0.06692565586</v>
      </c>
      <c r="O23" s="78">
        <f t="shared" si="27"/>
        <v>0.09970452565</v>
      </c>
      <c r="P23" s="23"/>
      <c r="Q23" s="93"/>
      <c r="R23" s="5" t="s">
        <v>114</v>
      </c>
      <c r="S23" s="86">
        <f>1/sqrt(1/S17^2+1/S18^2+1/S19^2+1/S20^2+1/S21^2+1/S22^2)</f>
        <v>0.02129175769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0.000977532206</v>
      </c>
      <c r="Z27" s="78">
        <f t="shared" si="33"/>
        <v>0.001819973781</v>
      </c>
      <c r="AA27" s="78">
        <f t="shared" si="33"/>
        <v>0.001078784592</v>
      </c>
      <c r="AB27" s="78">
        <f t="shared" si="33"/>
        <v>0.0009093378237</v>
      </c>
      <c r="AC27" s="78">
        <f t="shared" si="33"/>
        <v>0.001162395127</v>
      </c>
      <c r="AD27" s="78">
        <f t="shared" si="33"/>
        <v>0.001705749128</v>
      </c>
      <c r="AE27" s="78">
        <f t="shared" si="33"/>
        <v>0.001110229846</v>
      </c>
      <c r="AF27" s="78">
        <f t="shared" si="33"/>
        <v>0.0009252078336</v>
      </c>
      <c r="AG27" s="78">
        <f t="shared" si="33"/>
        <v>0.001193737958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0.00232137656</v>
      </c>
      <c r="Z28" s="78">
        <f t="shared" si="45"/>
        <v>0.005367600522</v>
      </c>
      <c r="AA28" s="78">
        <f t="shared" si="45"/>
        <v>0.003485120371</v>
      </c>
      <c r="AB28" s="78">
        <f t="shared" si="45"/>
        <v>0.002269970496</v>
      </c>
      <c r="AC28" s="78">
        <f t="shared" si="45"/>
        <v>0.002648202036</v>
      </c>
      <c r="AD28" s="78">
        <f t="shared" si="45"/>
        <v>0.004259988789</v>
      </c>
      <c r="AE28" s="78">
        <f t="shared" si="45"/>
        <v>0.001583973262</v>
      </c>
      <c r="AF28" s="78">
        <f t="shared" si="45"/>
        <v>0.002726451458</v>
      </c>
      <c r="AG28" s="78">
        <f t="shared" si="45"/>
        <v>0.002271118228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0.001114246298</v>
      </c>
      <c r="Z29" s="78">
        <f t="shared" si="47"/>
        <v>0.003132118917</v>
      </c>
      <c r="AA29" s="78">
        <f t="shared" si="47"/>
        <v>0.001641159972</v>
      </c>
      <c r="AB29" s="78">
        <f t="shared" si="47"/>
        <v>0.001457151631</v>
      </c>
      <c r="AC29" s="78">
        <f t="shared" si="47"/>
        <v>0.001329482804</v>
      </c>
      <c r="AD29" s="78">
        <f t="shared" si="47"/>
        <v>0.00363175373</v>
      </c>
      <c r="AE29" s="78">
        <f t="shared" si="47"/>
        <v>0.003622411842</v>
      </c>
      <c r="AF29" s="78">
        <f t="shared" si="47"/>
        <v>0.001701459487</v>
      </c>
      <c r="AG29" s="78">
        <f t="shared" si="47"/>
        <v>0.001165087664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0.001101580507</v>
      </c>
      <c r="Z30" s="78">
        <f t="shared" si="49"/>
        <v>0.005655824047</v>
      </c>
      <c r="AA30" s="78">
        <f t="shared" si="49"/>
        <v>0.01163598063</v>
      </c>
      <c r="AB30" s="78">
        <f t="shared" si="49"/>
        <v>0.006748791604</v>
      </c>
      <c r="AC30" s="78">
        <f t="shared" si="49"/>
        <v>0.001391975104</v>
      </c>
      <c r="AD30" s="78">
        <f t="shared" si="49"/>
        <v>0.002777601856</v>
      </c>
      <c r="AE30" s="78">
        <f t="shared" si="49"/>
        <v>0.01200884832</v>
      </c>
      <c r="AF30" s="78">
        <f t="shared" si="49"/>
        <v>0.00880728088</v>
      </c>
      <c r="AG30" s="78">
        <f t="shared" si="49"/>
        <v>0.001782893746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0.002456692129</v>
      </c>
      <c r="Z31" s="78">
        <f t="shared" si="51"/>
        <v>0.03713925381</v>
      </c>
      <c r="AA31" s="78">
        <f t="shared" si="51"/>
        <v>0.08580472314</v>
      </c>
      <c r="AB31" s="78">
        <f t="shared" si="51"/>
        <v>0.0386177437</v>
      </c>
      <c r="AC31" s="78">
        <f t="shared" si="51"/>
        <v>0.002946685525</v>
      </c>
      <c r="AD31" s="78">
        <f t="shared" si="51"/>
        <v>0.01746757252</v>
      </c>
      <c r="AE31" s="78">
        <f t="shared" si="51"/>
        <v>0.09213601389</v>
      </c>
      <c r="AF31" s="78">
        <f t="shared" si="51"/>
        <v>0.06638193481</v>
      </c>
      <c r="AG31" s="78">
        <f t="shared" si="51"/>
        <v>0.003670841602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0.001393550923</v>
      </c>
      <c r="Z32" s="78">
        <f t="shared" si="53"/>
        <v>0.1479631058</v>
      </c>
      <c r="AA32" s="78">
        <f t="shared" si="53"/>
        <v>0.1065260389</v>
      </c>
      <c r="AB32" s="78">
        <f t="shared" si="53"/>
        <v>0.03292612012</v>
      </c>
      <c r="AC32" s="78">
        <f t="shared" si="53"/>
        <v>0.001535890571</v>
      </c>
      <c r="AD32" s="78">
        <f t="shared" si="53"/>
        <v>0.1799309205</v>
      </c>
      <c r="AE32" s="78">
        <f t="shared" si="53"/>
        <v>0.1958574382</v>
      </c>
      <c r="AF32" s="78">
        <f t="shared" si="53"/>
        <v>0.154491473</v>
      </c>
      <c r="AG32" s="78">
        <f t="shared" si="53"/>
        <v>0.002099808039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0.001459731809</v>
      </c>
      <c r="Z33" s="78">
        <f t="shared" si="55"/>
        <v>0.009830498086</v>
      </c>
      <c r="AA33" s="78">
        <f t="shared" si="55"/>
        <v>0.01702453522</v>
      </c>
      <c r="AB33" s="78">
        <f t="shared" si="55"/>
        <v>0.02746076452</v>
      </c>
      <c r="AC33" s="78">
        <f t="shared" si="55"/>
        <v>0.008394592044</v>
      </c>
      <c r="AD33" s="78">
        <f t="shared" si="55"/>
        <v>0.005374714894</v>
      </c>
      <c r="AE33" s="78">
        <f t="shared" si="55"/>
        <v>0.01522614183</v>
      </c>
      <c r="AF33" s="78">
        <f t="shared" si="55"/>
        <v>0.01449418382</v>
      </c>
      <c r="AG33" s="78">
        <f t="shared" si="55"/>
        <v>0.006620320145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0.003387410477</v>
      </c>
      <c r="Z34" s="78">
        <f t="shared" si="57"/>
        <v>0.09137187476</v>
      </c>
      <c r="AA34" s="78">
        <f t="shared" si="57"/>
        <v>0.184267772</v>
      </c>
      <c r="AB34" s="78">
        <f t="shared" si="57"/>
        <v>0.1869645011</v>
      </c>
      <c r="AC34" s="78">
        <f t="shared" si="57"/>
        <v>0.02143166962</v>
      </c>
      <c r="AD34" s="78">
        <f t="shared" si="57"/>
        <v>0.06882458902</v>
      </c>
      <c r="AE34" s="78">
        <f t="shared" si="57"/>
        <v>0.1563025529</v>
      </c>
      <c r="AF34" s="78">
        <f t="shared" si="57"/>
        <v>0.1639352883</v>
      </c>
      <c r="AG34" s="78">
        <f t="shared" si="57"/>
        <v>0.01496877721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0.001825813442</v>
      </c>
      <c r="Z35" s="78">
        <f t="shared" si="59"/>
        <v>0.1937413497</v>
      </c>
      <c r="AA35" s="78">
        <f t="shared" si="59"/>
        <v>0.3147250646</v>
      </c>
      <c r="AB35" s="78">
        <f t="shared" si="59"/>
        <v>0.254839533</v>
      </c>
      <c r="AC35" s="78">
        <f t="shared" si="59"/>
        <v>0.01292839729</v>
      </c>
      <c r="AD35" s="78">
        <f t="shared" si="59"/>
        <v>0.187001192</v>
      </c>
      <c r="AE35" s="78">
        <f t="shared" si="59"/>
        <v>0.2694605057</v>
      </c>
      <c r="AF35" s="78">
        <f t="shared" si="59"/>
        <v>0.2836089419</v>
      </c>
      <c r="AG35" s="78">
        <f t="shared" si="59"/>
        <v>0.008536840935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0.003444851289</v>
      </c>
      <c r="Z36" s="78">
        <f t="shared" si="61"/>
        <v>0.01540273624</v>
      </c>
      <c r="AA36" s="78">
        <f t="shared" si="61"/>
        <v>0.01221780132</v>
      </c>
      <c r="AB36" s="78">
        <f t="shared" si="61"/>
        <v>0.01626564916</v>
      </c>
      <c r="AC36" s="78">
        <f t="shared" si="61"/>
        <v>0.05148840192</v>
      </c>
      <c r="AD36" s="78">
        <f t="shared" si="61"/>
        <v>0.009254722727</v>
      </c>
      <c r="AE36" s="78">
        <f t="shared" si="61"/>
        <v>0.01066533339</v>
      </c>
      <c r="AF36" s="78">
        <f t="shared" si="61"/>
        <v>0.01075879129</v>
      </c>
      <c r="AG36" s="78">
        <f t="shared" si="61"/>
        <v>0.05208333025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0.00780789451</v>
      </c>
      <c r="Z37" s="78">
        <f t="shared" si="63"/>
        <v>0.06079122336</v>
      </c>
      <c r="AA37" s="78">
        <f t="shared" si="63"/>
        <v>0.05844485258</v>
      </c>
      <c r="AB37" s="78">
        <f t="shared" si="63"/>
        <v>0.1145869797</v>
      </c>
      <c r="AC37" s="78">
        <f t="shared" si="63"/>
        <v>0.1668834562</v>
      </c>
      <c r="AD37" s="78">
        <f t="shared" si="63"/>
        <v>0.04402934616</v>
      </c>
      <c r="AE37" s="78">
        <f t="shared" si="63"/>
        <v>0.05352880098</v>
      </c>
      <c r="AF37" s="78">
        <f t="shared" si="63"/>
        <v>0.06247842858</v>
      </c>
      <c r="AG37" s="78">
        <f t="shared" si="63"/>
        <v>0.0966806337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0.01842757535</v>
      </c>
      <c r="Z38" s="78">
        <f t="shared" si="65"/>
        <v>0.1010862815</v>
      </c>
      <c r="AA38" s="78">
        <f t="shared" si="65"/>
        <v>0.08155916989</v>
      </c>
      <c r="AB38" s="78">
        <f t="shared" si="65"/>
        <v>0.1824247422</v>
      </c>
      <c r="AC38" s="78">
        <f t="shared" si="65"/>
        <v>0.1410314807</v>
      </c>
      <c r="AD38" s="78">
        <f t="shared" si="65"/>
        <v>0.09501784165</v>
      </c>
      <c r="AE38" s="78">
        <f t="shared" si="65"/>
        <v>0.07591249716</v>
      </c>
      <c r="AF38" s="78">
        <f t="shared" si="65"/>
        <v>0.09897317803</v>
      </c>
      <c r="AG38" s="78">
        <f t="shared" si="65"/>
        <v>0.05481184295</v>
      </c>
    </row>
    <row r="39">
      <c r="A39" s="76">
        <v>5.0</v>
      </c>
      <c r="B39" s="68" t="s">
        <v>94</v>
      </c>
      <c r="C39" s="96">
        <f t="shared" si="34"/>
        <v>0.915058</v>
      </c>
      <c r="D39" s="96">
        <f t="shared" si="35"/>
        <v>0.080163</v>
      </c>
      <c r="E39" s="96">
        <f t="shared" si="36"/>
        <v>0.00066</v>
      </c>
      <c r="F39" s="96">
        <f t="shared" si="37"/>
        <v>0.000682</v>
      </c>
      <c r="G39" s="96">
        <f t="shared" si="38"/>
        <v>0.000834</v>
      </c>
      <c r="H39" s="96">
        <f t="shared" si="39"/>
        <v>0.001239</v>
      </c>
      <c r="I39" s="96">
        <f t="shared" si="40"/>
        <v>0.00000687</v>
      </c>
      <c r="J39" s="96">
        <f t="shared" si="41"/>
        <v>0.0000282</v>
      </c>
      <c r="K39" s="96">
        <f t="shared" si="42"/>
        <v>0.001329</v>
      </c>
      <c r="L39" s="99">
        <f t="shared" si="43"/>
        <v>22700000000</v>
      </c>
      <c r="M39" s="65"/>
      <c r="O39" s="100">
        <f t="shared" ref="O39:W39" si="66">C39*$L39</f>
        <v>20771816600</v>
      </c>
      <c r="P39" s="100">
        <f t="shared" si="66"/>
        <v>1819700100</v>
      </c>
      <c r="Q39" s="100">
        <f t="shared" si="66"/>
        <v>14982000</v>
      </c>
      <c r="R39" s="100">
        <f t="shared" si="66"/>
        <v>15481400</v>
      </c>
      <c r="S39" s="100">
        <f t="shared" si="66"/>
        <v>18931800</v>
      </c>
      <c r="T39" s="100">
        <f t="shared" si="66"/>
        <v>28125300</v>
      </c>
      <c r="U39" s="100">
        <f t="shared" si="66"/>
        <v>155949</v>
      </c>
      <c r="V39" s="100">
        <f t="shared" si="66"/>
        <v>640140</v>
      </c>
      <c r="W39" s="100">
        <f t="shared" si="66"/>
        <v>30168300</v>
      </c>
      <c r="X39" s="65"/>
      <c r="Y39" s="78">
        <f t="shared" ref="Y39:AG39" si="67">O39/O$45</f>
        <v>0.1388854944</v>
      </c>
      <c r="Z39" s="78">
        <f t="shared" si="67"/>
        <v>0.02756647745</v>
      </c>
      <c r="AA39" s="78">
        <f t="shared" si="67"/>
        <v>0.0107828007</v>
      </c>
      <c r="AB39" s="78">
        <f t="shared" si="67"/>
        <v>0.01127581611</v>
      </c>
      <c r="AC39" s="78">
        <f t="shared" si="67"/>
        <v>0.04776694611</v>
      </c>
      <c r="AD39" s="78">
        <f t="shared" si="67"/>
        <v>0.04289518664</v>
      </c>
      <c r="AE39" s="78">
        <f t="shared" si="67"/>
        <v>0.01205453139</v>
      </c>
      <c r="AF39" s="78">
        <f t="shared" si="67"/>
        <v>0.01035768074</v>
      </c>
      <c r="AG39" s="78">
        <f t="shared" si="67"/>
        <v>0.1372825045</v>
      </c>
    </row>
    <row r="40">
      <c r="A40" s="76">
        <v>5.0</v>
      </c>
      <c r="B40" s="68" t="s">
        <v>96</v>
      </c>
      <c r="C40" s="96">
        <f t="shared" si="34"/>
        <v>0.904169</v>
      </c>
      <c r="D40" s="96">
        <f t="shared" si="35"/>
        <v>0.090619</v>
      </c>
      <c r="E40" s="96">
        <f t="shared" si="36"/>
        <v>0.000908</v>
      </c>
      <c r="F40" s="96">
        <f t="shared" si="37"/>
        <v>0.001027</v>
      </c>
      <c r="G40" s="96">
        <f t="shared" si="38"/>
        <v>0.001257</v>
      </c>
      <c r="H40" s="96">
        <f t="shared" si="39"/>
        <v>0.000976</v>
      </c>
      <c r="I40" s="96">
        <f t="shared" si="40"/>
        <v>0.0000097</v>
      </c>
      <c r="J40" s="96">
        <f t="shared" si="41"/>
        <v>0.0000431</v>
      </c>
      <c r="K40" s="96">
        <f t="shared" si="42"/>
        <v>0.000991</v>
      </c>
      <c r="L40" s="99">
        <f t="shared" si="43"/>
        <v>49500000000</v>
      </c>
      <c r="M40" s="65"/>
      <c r="O40" s="100">
        <f t="shared" ref="O40:W40" si="68">C40*$L40</f>
        <v>44756365500</v>
      </c>
      <c r="P40" s="100">
        <f t="shared" si="68"/>
        <v>4485640500</v>
      </c>
      <c r="Q40" s="100">
        <f t="shared" si="68"/>
        <v>44946000</v>
      </c>
      <c r="R40" s="100">
        <f t="shared" si="68"/>
        <v>50836500</v>
      </c>
      <c r="S40" s="100">
        <f t="shared" si="68"/>
        <v>62221500</v>
      </c>
      <c r="T40" s="100">
        <f t="shared" si="68"/>
        <v>48312000</v>
      </c>
      <c r="U40" s="100">
        <f t="shared" si="68"/>
        <v>480150</v>
      </c>
      <c r="V40" s="100">
        <f t="shared" si="68"/>
        <v>2133450</v>
      </c>
      <c r="W40" s="100">
        <f t="shared" si="68"/>
        <v>49054500</v>
      </c>
      <c r="X40" s="65"/>
      <c r="Y40" s="78">
        <f t="shared" ref="Y40:AG40" si="69">O40/O$45</f>
        <v>0.2992521103</v>
      </c>
      <c r="Z40" s="78">
        <f t="shared" si="69"/>
        <v>0.06795257509</v>
      </c>
      <c r="AA40" s="78">
        <f t="shared" si="69"/>
        <v>0.0323484021</v>
      </c>
      <c r="AB40" s="78">
        <f t="shared" si="69"/>
        <v>0.03702656256</v>
      </c>
      <c r="AC40" s="78">
        <f t="shared" si="69"/>
        <v>0.1569914661</v>
      </c>
      <c r="AD40" s="78">
        <f t="shared" si="69"/>
        <v>0.07368284986</v>
      </c>
      <c r="AE40" s="78">
        <f t="shared" si="69"/>
        <v>0.03711459031</v>
      </c>
      <c r="AF40" s="78">
        <f t="shared" si="69"/>
        <v>0.03451993936</v>
      </c>
      <c r="AG40" s="78">
        <f t="shared" si="69"/>
        <v>0.2232251938</v>
      </c>
    </row>
    <row r="41">
      <c r="A41" s="76">
        <v>5.0</v>
      </c>
      <c r="B41" s="68" t="s">
        <v>98</v>
      </c>
      <c r="C41" s="96">
        <f t="shared" si="34"/>
        <v>0.891422</v>
      </c>
      <c r="D41" s="96">
        <f t="shared" si="35"/>
        <v>0.103431</v>
      </c>
      <c r="E41" s="96">
        <f t="shared" si="36"/>
        <v>0.000964</v>
      </c>
      <c r="F41" s="96">
        <f t="shared" si="37"/>
        <v>0.00113</v>
      </c>
      <c r="G41" s="96">
        <f t="shared" si="38"/>
        <v>0.001449</v>
      </c>
      <c r="H41" s="96">
        <f t="shared" si="39"/>
        <v>0.001065</v>
      </c>
      <c r="I41" s="96">
        <f t="shared" si="40"/>
        <v>0.00000749</v>
      </c>
      <c r="J41" s="96">
        <f t="shared" si="41"/>
        <v>0.0000481</v>
      </c>
      <c r="K41" s="96">
        <f t="shared" si="42"/>
        <v>0.000483</v>
      </c>
      <c r="L41" s="99">
        <f t="shared" si="43"/>
        <v>59800000000</v>
      </c>
      <c r="M41" s="65"/>
      <c r="O41" s="100">
        <f t="shared" ref="O41:W41" si="70">C41*$L41</f>
        <v>53307035600</v>
      </c>
      <c r="P41" s="100">
        <f t="shared" si="70"/>
        <v>6185173800</v>
      </c>
      <c r="Q41" s="100">
        <f t="shared" si="70"/>
        <v>57647200</v>
      </c>
      <c r="R41" s="100">
        <f t="shared" si="70"/>
        <v>67574000</v>
      </c>
      <c r="S41" s="100">
        <f t="shared" si="70"/>
        <v>86650200</v>
      </c>
      <c r="T41" s="100">
        <f t="shared" si="70"/>
        <v>63687000</v>
      </c>
      <c r="U41" s="100">
        <f t="shared" si="70"/>
        <v>447902</v>
      </c>
      <c r="V41" s="100">
        <f t="shared" si="70"/>
        <v>2876380</v>
      </c>
      <c r="W41" s="100">
        <f t="shared" si="70"/>
        <v>28883400</v>
      </c>
      <c r="X41" s="65"/>
      <c r="Y41" s="78">
        <f t="shared" ref="Y41:AG41" si="71">O41/O$45</f>
        <v>0.3564240018</v>
      </c>
      <c r="Z41" s="78">
        <f t="shared" si="71"/>
        <v>0.09369865621</v>
      </c>
      <c r="AA41" s="78">
        <f t="shared" si="71"/>
        <v>0.04148967217</v>
      </c>
      <c r="AB41" s="78">
        <f t="shared" si="71"/>
        <v>0.0492172541</v>
      </c>
      <c r="AC41" s="78">
        <f t="shared" si="71"/>
        <v>0.2186276759</v>
      </c>
      <c r="AD41" s="78">
        <f t="shared" si="71"/>
        <v>0.09713196843</v>
      </c>
      <c r="AE41" s="78">
        <f t="shared" si="71"/>
        <v>0.03462188739</v>
      </c>
      <c r="AF41" s="78">
        <f t="shared" si="71"/>
        <v>0.04654079691</v>
      </c>
      <c r="AG41" s="78">
        <f t="shared" si="71"/>
        <v>0.1314354965</v>
      </c>
    </row>
    <row r="42">
      <c r="A42" s="76">
        <v>6.0</v>
      </c>
      <c r="B42" s="68" t="s">
        <v>94</v>
      </c>
      <c r="C42" s="96">
        <f t="shared" si="34"/>
        <v>0.703642</v>
      </c>
      <c r="D42" s="96">
        <f t="shared" si="35"/>
        <v>0.286469</v>
      </c>
      <c r="E42" s="96">
        <f t="shared" si="36"/>
        <v>0.001608</v>
      </c>
      <c r="F42" s="96">
        <f t="shared" si="37"/>
        <v>0.001769</v>
      </c>
      <c r="G42" s="96">
        <f t="shared" si="38"/>
        <v>0.00157</v>
      </c>
      <c r="H42" s="96">
        <f t="shared" si="39"/>
        <v>0.002525</v>
      </c>
      <c r="I42" s="96">
        <f t="shared" si="40"/>
        <v>0.0000097</v>
      </c>
      <c r="J42" s="96">
        <f t="shared" si="41"/>
        <v>0.0000753</v>
      </c>
      <c r="K42" s="96">
        <f t="shared" si="42"/>
        <v>0.002333</v>
      </c>
      <c r="L42" s="99">
        <f t="shared" si="43"/>
        <v>3700000000</v>
      </c>
      <c r="M42" s="65"/>
      <c r="O42" s="100">
        <f t="shared" ref="O42:W42" si="72">C42*$L42</f>
        <v>2603475400</v>
      </c>
      <c r="P42" s="100">
        <f t="shared" si="72"/>
        <v>1059935300</v>
      </c>
      <c r="Q42" s="100">
        <f t="shared" si="72"/>
        <v>5949600</v>
      </c>
      <c r="R42" s="100">
        <f t="shared" si="72"/>
        <v>6545300</v>
      </c>
      <c r="S42" s="100">
        <f t="shared" si="72"/>
        <v>5809000</v>
      </c>
      <c r="T42" s="100">
        <f t="shared" si="72"/>
        <v>9342500</v>
      </c>
      <c r="U42" s="100">
        <f t="shared" si="72"/>
        <v>35890</v>
      </c>
      <c r="V42" s="100">
        <f t="shared" si="72"/>
        <v>278610</v>
      </c>
      <c r="W42" s="100">
        <f t="shared" si="72"/>
        <v>8632100</v>
      </c>
      <c r="X42" s="65"/>
      <c r="Y42" s="78">
        <f t="shared" ref="Y42:AG42" si="73">O42/O$45</f>
        <v>0.01740747933</v>
      </c>
      <c r="Z42" s="78">
        <f t="shared" si="73"/>
        <v>0.01605686703</v>
      </c>
      <c r="AA42" s="78">
        <f t="shared" si="73"/>
        <v>0.004282028504</v>
      </c>
      <c r="AB42" s="78">
        <f t="shared" si="73"/>
        <v>0.004767243219</v>
      </c>
      <c r="AC42" s="78">
        <f t="shared" si="73"/>
        <v>0.01465672519</v>
      </c>
      <c r="AD42" s="78">
        <f t="shared" si="73"/>
        <v>0.01424867579</v>
      </c>
      <c r="AE42" s="78">
        <f t="shared" si="73"/>
        <v>0.002774221902</v>
      </c>
      <c r="AF42" s="78">
        <f t="shared" si="73"/>
        <v>0.004508003612</v>
      </c>
      <c r="AG42" s="78">
        <f t="shared" si="73"/>
        <v>0.03928084469</v>
      </c>
    </row>
    <row r="43">
      <c r="A43" s="76">
        <v>6.0</v>
      </c>
      <c r="B43" s="68" t="s">
        <v>96</v>
      </c>
      <c r="C43" s="96">
        <f t="shared" si="34"/>
        <v>0.734606</v>
      </c>
      <c r="D43" s="96">
        <f t="shared" si="35"/>
        <v>0.255368</v>
      </c>
      <c r="E43" s="96">
        <f t="shared" si="36"/>
        <v>0.001501</v>
      </c>
      <c r="F43" s="96">
        <f t="shared" si="37"/>
        <v>0.001354</v>
      </c>
      <c r="G43" s="96">
        <f t="shared" si="38"/>
        <v>0.001628</v>
      </c>
      <c r="H43" s="96">
        <f t="shared" si="39"/>
        <v>0.003437</v>
      </c>
      <c r="I43" s="96">
        <f t="shared" si="40"/>
        <v>0.0000108</v>
      </c>
      <c r="J43" s="96">
        <f t="shared" si="41"/>
        <v>0.0000613</v>
      </c>
      <c r="K43" s="96">
        <f t="shared" si="42"/>
        <v>0.002033</v>
      </c>
      <c r="L43" s="99">
        <f t="shared" si="43"/>
        <v>14200000000</v>
      </c>
      <c r="M43" s="65"/>
      <c r="O43" s="100">
        <f t="shared" ref="O43:W43" si="74">C43*$L43</f>
        <v>10431405200</v>
      </c>
      <c r="P43" s="100">
        <f t="shared" si="74"/>
        <v>3626225600</v>
      </c>
      <c r="Q43" s="100">
        <f t="shared" si="74"/>
        <v>21314200</v>
      </c>
      <c r="R43" s="100">
        <f t="shared" si="74"/>
        <v>19226800</v>
      </c>
      <c r="S43" s="100">
        <f t="shared" si="74"/>
        <v>23117600</v>
      </c>
      <c r="T43" s="100">
        <f t="shared" si="74"/>
        <v>48805400</v>
      </c>
      <c r="U43" s="100">
        <f t="shared" si="74"/>
        <v>153360</v>
      </c>
      <c r="V43" s="100">
        <f t="shared" si="74"/>
        <v>870460</v>
      </c>
      <c r="W43" s="100">
        <f t="shared" si="74"/>
        <v>28868600</v>
      </c>
      <c r="X43" s="65"/>
      <c r="Y43" s="78">
        <f t="shared" ref="Y43:AG43" si="75">O43/O$45</f>
        <v>0.06974695073</v>
      </c>
      <c r="Z43" s="78">
        <f t="shared" si="75"/>
        <v>0.05493337404</v>
      </c>
      <c r="AA43" s="78">
        <f t="shared" si="75"/>
        <v>0.01534019294</v>
      </c>
      <c r="AB43" s="78">
        <f t="shared" si="75"/>
        <v>0.0140037633</v>
      </c>
      <c r="AC43" s="78">
        <f t="shared" si="75"/>
        <v>0.05832816496</v>
      </c>
      <c r="AD43" s="78">
        <f t="shared" si="75"/>
        <v>0.07443535685</v>
      </c>
      <c r="AE43" s="78">
        <f t="shared" si="75"/>
        <v>0.0118544071</v>
      </c>
      <c r="AF43" s="78">
        <f t="shared" si="75"/>
        <v>0.0140843359</v>
      </c>
      <c r="AG43" s="78">
        <f t="shared" si="75"/>
        <v>0.1313681483</v>
      </c>
    </row>
    <row r="44">
      <c r="A44" s="76">
        <v>6.0</v>
      </c>
      <c r="B44" s="68" t="s">
        <v>98</v>
      </c>
      <c r="C44" s="96">
        <f t="shared" si="34"/>
        <v>0.704739</v>
      </c>
      <c r="D44" s="96">
        <f t="shared" si="35"/>
        <v>0.285007</v>
      </c>
      <c r="E44" s="96">
        <f t="shared" si="36"/>
        <v>0.001565</v>
      </c>
      <c r="F44" s="96">
        <f t="shared" si="37"/>
        <v>0.001626</v>
      </c>
      <c r="G44" s="96">
        <f t="shared" si="38"/>
        <v>0.002328</v>
      </c>
      <c r="H44" s="96">
        <f t="shared" si="39"/>
        <v>0.003335</v>
      </c>
      <c r="I44" s="96">
        <f t="shared" si="40"/>
        <v>0.0000119</v>
      </c>
      <c r="J44" s="96">
        <f t="shared" si="41"/>
        <v>0.0000831</v>
      </c>
      <c r="K44" s="96">
        <f t="shared" si="42"/>
        <v>0.001306</v>
      </c>
      <c r="L44" s="99">
        <f t="shared" si="43"/>
        <v>15400000000</v>
      </c>
      <c r="M44" s="65"/>
      <c r="O44" s="100">
        <f t="shared" ref="O44:W44" si="76">C44*$L44</f>
        <v>10852980600</v>
      </c>
      <c r="P44" s="100">
        <f t="shared" si="76"/>
        <v>4389107800</v>
      </c>
      <c r="Q44" s="100">
        <f t="shared" si="76"/>
        <v>24101000</v>
      </c>
      <c r="R44" s="100">
        <f t="shared" si="76"/>
        <v>25040400</v>
      </c>
      <c r="S44" s="100">
        <f t="shared" si="76"/>
        <v>35851200</v>
      </c>
      <c r="T44" s="100">
        <f t="shared" si="76"/>
        <v>51359000</v>
      </c>
      <c r="U44" s="100">
        <f t="shared" si="76"/>
        <v>183260</v>
      </c>
      <c r="V44" s="100">
        <f t="shared" si="76"/>
        <v>1279740</v>
      </c>
      <c r="W44" s="100">
        <f t="shared" si="76"/>
        <v>20112400</v>
      </c>
      <c r="X44" s="65"/>
      <c r="Y44" s="78">
        <f t="shared" ref="Y44:AG44" si="77">O44/O$45</f>
        <v>0.07256570794</v>
      </c>
      <c r="Z44" s="78">
        <f t="shared" si="77"/>
        <v>0.06649020967</v>
      </c>
      <c r="AA44" s="78">
        <f t="shared" si="77"/>
        <v>0.01734590039</v>
      </c>
      <c r="AB44" s="78">
        <f t="shared" si="77"/>
        <v>0.01823807573</v>
      </c>
      <c r="AC44" s="78">
        <f t="shared" si="77"/>
        <v>0.09045639286</v>
      </c>
      <c r="AD44" s="78">
        <f t="shared" si="77"/>
        <v>0.07832996948</v>
      </c>
      <c r="AE44" s="78">
        <f t="shared" si="77"/>
        <v>0.01416561454</v>
      </c>
      <c r="AF44" s="78">
        <f t="shared" si="77"/>
        <v>0.02070662411</v>
      </c>
      <c r="AG44" s="78">
        <f t="shared" si="77"/>
        <v>0.09152257976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149560734786</v>
      </c>
      <c r="P45" s="102">
        <f t="shared" si="78"/>
        <v>66011339439</v>
      </c>
      <c r="Q45" s="102">
        <f t="shared" si="78"/>
        <v>1389434936</v>
      </c>
      <c r="R45" s="102">
        <f t="shared" si="78"/>
        <v>1372973792</v>
      </c>
      <c r="S45" s="102">
        <f t="shared" si="78"/>
        <v>396336830</v>
      </c>
      <c r="T45" s="102">
        <f t="shared" si="78"/>
        <v>655674965</v>
      </c>
      <c r="U45" s="102">
        <f t="shared" si="78"/>
        <v>12936960.8</v>
      </c>
      <c r="V45" s="102">
        <f t="shared" si="78"/>
        <v>61803411</v>
      </c>
      <c r="W45" s="102">
        <f t="shared" si="78"/>
        <v>219753421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-27.9975</v>
      </c>
      <c r="D61" s="106">
        <v>0.915058</v>
      </c>
      <c r="E61" s="84">
        <v>-29.8099</v>
      </c>
      <c r="F61" s="106">
        <v>0.080163</v>
      </c>
      <c r="G61" s="108">
        <v>-1179.02</v>
      </c>
      <c r="H61" s="106">
        <v>6.6E-4</v>
      </c>
      <c r="I61" s="106">
        <v>-1205.83</v>
      </c>
      <c r="J61" s="106">
        <v>6.82E-4</v>
      </c>
      <c r="K61" s="106">
        <v>-765.778</v>
      </c>
      <c r="L61" s="109">
        <v>8.34E-4</v>
      </c>
      <c r="M61" s="107">
        <v>162.337</v>
      </c>
      <c r="N61" s="109">
        <v>0.001239</v>
      </c>
      <c r="O61" s="107">
        <v>89.1782</v>
      </c>
      <c r="P61" s="109">
        <v>6.87E-6</v>
      </c>
      <c r="Q61" s="107">
        <v>1063.21</v>
      </c>
      <c r="R61" s="109">
        <v>2.82E-5</v>
      </c>
      <c r="S61" s="107">
        <v>-1660.0</v>
      </c>
      <c r="T61" s="106">
        <v>0.001329</v>
      </c>
      <c r="U61" s="88">
        <v>-32.2227</v>
      </c>
      <c r="V61" s="88">
        <v>1.52251</v>
      </c>
      <c r="W61" s="109">
        <v>2.27E10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-32.4357</v>
      </c>
      <c r="D62" s="106">
        <v>0.904169</v>
      </c>
      <c r="E62" s="84">
        <v>-34.9497</v>
      </c>
      <c r="F62" s="106">
        <v>0.090619</v>
      </c>
      <c r="G62" s="108">
        <v>-936.165</v>
      </c>
      <c r="H62" s="106">
        <v>9.08E-4</v>
      </c>
      <c r="I62" s="106">
        <v>-912.753</v>
      </c>
      <c r="J62" s="106">
        <v>0.001027</v>
      </c>
      <c r="K62" s="106">
        <v>-659.595</v>
      </c>
      <c r="L62" s="109">
        <v>0.001257</v>
      </c>
      <c r="M62" s="107">
        <v>316.345</v>
      </c>
      <c r="N62" s="109">
        <v>9.76E-4</v>
      </c>
      <c r="O62" s="107">
        <v>72.0739</v>
      </c>
      <c r="P62" s="109">
        <v>9.7E-6</v>
      </c>
      <c r="Q62" s="107">
        <v>808.287</v>
      </c>
      <c r="R62" s="109">
        <v>4.31E-5</v>
      </c>
      <c r="S62" s="107">
        <v>-1660.0</v>
      </c>
      <c r="T62" s="106">
        <v>9.91E-4</v>
      </c>
      <c r="U62" s="88">
        <v>-36.4119</v>
      </c>
      <c r="V62" s="88">
        <v>1.03045</v>
      </c>
      <c r="W62" s="109">
        <v>4.95E10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-35.0654</v>
      </c>
      <c r="D63" s="106">
        <v>0.891422</v>
      </c>
      <c r="E63" s="84">
        <v>-29.0901</v>
      </c>
      <c r="F63" s="106">
        <v>0.103431</v>
      </c>
      <c r="G63" s="108">
        <v>-614.73</v>
      </c>
      <c r="H63" s="106">
        <v>9.64E-4</v>
      </c>
      <c r="I63" s="106">
        <v>-598.885</v>
      </c>
      <c r="J63" s="106">
        <v>0.00113</v>
      </c>
      <c r="K63" s="106">
        <v>-467.704</v>
      </c>
      <c r="L63" s="109">
        <v>0.001449</v>
      </c>
      <c r="M63" s="107">
        <v>336.567</v>
      </c>
      <c r="N63" s="109">
        <v>0.001065</v>
      </c>
      <c r="O63" s="107">
        <v>44.7411</v>
      </c>
      <c r="P63" s="109">
        <v>7.49E-6</v>
      </c>
      <c r="Q63" s="107">
        <v>553.77</v>
      </c>
      <c r="R63" s="109">
        <v>4.81E-5</v>
      </c>
      <c r="S63" s="107">
        <v>-1660.0</v>
      </c>
      <c r="T63" s="106">
        <v>4.83E-4</v>
      </c>
      <c r="U63" s="88">
        <v>-36.6302</v>
      </c>
      <c r="V63" s="88">
        <v>0.937758</v>
      </c>
      <c r="W63" s="109">
        <v>5.98E10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-24.8342</v>
      </c>
      <c r="D64" s="106">
        <v>0.703642</v>
      </c>
      <c r="E64" s="84">
        <v>-18.9994</v>
      </c>
      <c r="F64" s="106">
        <v>0.286469</v>
      </c>
      <c r="G64" s="108">
        <v>-1005.84</v>
      </c>
      <c r="H64" s="106">
        <v>0.001608</v>
      </c>
      <c r="I64" s="106">
        <v>-915.499</v>
      </c>
      <c r="J64" s="106">
        <v>0.001769</v>
      </c>
      <c r="K64" s="106">
        <v>-482.961</v>
      </c>
      <c r="L64" s="109">
        <v>0.00157</v>
      </c>
      <c r="M64" s="107">
        <v>197.438</v>
      </c>
      <c r="N64" s="109">
        <v>0.002525</v>
      </c>
      <c r="O64" s="107">
        <v>108.271</v>
      </c>
      <c r="P64" s="109">
        <v>9.7E-6</v>
      </c>
      <c r="Q64" s="107">
        <v>926.062</v>
      </c>
      <c r="R64" s="109">
        <v>7.53E-5</v>
      </c>
      <c r="S64" s="107">
        <v>-1660.0</v>
      </c>
      <c r="T64" s="106">
        <v>0.002333</v>
      </c>
      <c r="U64" s="88">
        <v>-30.2151</v>
      </c>
      <c r="V64" s="88">
        <v>3.76721</v>
      </c>
      <c r="W64" s="109">
        <v>3.7E9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-25.8788</v>
      </c>
      <c r="D65" s="106">
        <v>0.734606</v>
      </c>
      <c r="E65" s="84">
        <v>-18.06</v>
      </c>
      <c r="F65" s="106">
        <v>0.255368</v>
      </c>
      <c r="G65" s="108">
        <v>-798.321</v>
      </c>
      <c r="H65" s="106">
        <v>0.001501</v>
      </c>
      <c r="I65" s="106">
        <v>-858.323</v>
      </c>
      <c r="J65" s="106">
        <v>0.001354</v>
      </c>
      <c r="K65" s="106">
        <v>-438.631</v>
      </c>
      <c r="L65" s="109">
        <v>0.001628</v>
      </c>
      <c r="M65" s="107">
        <v>144.217</v>
      </c>
      <c r="N65" s="109">
        <v>0.003437</v>
      </c>
      <c r="O65" s="107">
        <v>83.8265</v>
      </c>
      <c r="P65" s="109">
        <v>1.08E-5</v>
      </c>
      <c r="Q65" s="107">
        <v>778.19</v>
      </c>
      <c r="R65" s="109">
        <v>6.13E-5</v>
      </c>
      <c r="S65" s="107">
        <v>-1660.0</v>
      </c>
      <c r="T65" s="106">
        <v>0.002033</v>
      </c>
      <c r="U65" s="88">
        <v>-29.5278</v>
      </c>
      <c r="V65" s="88">
        <v>1.92517</v>
      </c>
      <c r="W65" s="109">
        <v>1.42E10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-26.3073</v>
      </c>
      <c r="D66" s="106">
        <v>0.704739</v>
      </c>
      <c r="E66" s="84">
        <v>-17.6771</v>
      </c>
      <c r="F66" s="106">
        <v>0.285007</v>
      </c>
      <c r="G66" s="108">
        <v>-599.43</v>
      </c>
      <c r="H66" s="106">
        <v>0.001565</v>
      </c>
      <c r="I66" s="106">
        <v>-538.234</v>
      </c>
      <c r="J66" s="106">
        <v>0.001626</v>
      </c>
      <c r="K66" s="106">
        <v>-321.559</v>
      </c>
      <c r="L66" s="109">
        <v>0.002328</v>
      </c>
      <c r="M66" s="107">
        <v>193.641</v>
      </c>
      <c r="N66" s="109">
        <v>0.003335</v>
      </c>
      <c r="O66" s="107">
        <v>58.4313</v>
      </c>
      <c r="P66" s="109">
        <v>1.19E-5</v>
      </c>
      <c r="Q66" s="107">
        <v>493.773</v>
      </c>
      <c r="R66" s="109">
        <v>8.31E-5</v>
      </c>
      <c r="S66" s="107">
        <v>-1660.0</v>
      </c>
      <c r="T66" s="106">
        <v>0.001306</v>
      </c>
      <c r="U66" s="88">
        <v>-27.6202</v>
      </c>
      <c r="V66" s="88">
        <v>1.8485</v>
      </c>
      <c r="W66" s="109">
        <v>1.54E10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1.06E-11</v>
      </c>
      <c r="E70" s="109">
        <v>-2.07E-12</v>
      </c>
      <c r="F70" s="109">
        <v>2.77E-11</v>
      </c>
      <c r="G70" s="109">
        <v>8.3E-11</v>
      </c>
      <c r="H70" s="109">
        <v>-3.83E-10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-2.07E-12</v>
      </c>
      <c r="E71" s="109">
        <v>6.13E-11</v>
      </c>
      <c r="F71" s="109">
        <v>-2.65E-9</v>
      </c>
      <c r="G71" s="109">
        <v>1.32E-10</v>
      </c>
      <c r="H71" s="109">
        <v>-1.38E-9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2.77E-11</v>
      </c>
      <c r="E72" s="109">
        <v>-2.65E-9</v>
      </c>
      <c r="F72" s="109">
        <v>1.48E-7</v>
      </c>
      <c r="G72" s="109">
        <v>-4.28E-8</v>
      </c>
      <c r="H72" s="109">
        <v>9.62E-8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8.3E-11</v>
      </c>
      <c r="E73" s="109">
        <v>1.32E-10</v>
      </c>
      <c r="F73" s="109">
        <v>-4.28E-8</v>
      </c>
      <c r="G73" s="109">
        <v>5.06E-8</v>
      </c>
      <c r="H73" s="109">
        <v>-6.41E-8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-3.83E-10</v>
      </c>
      <c r="E74" s="109">
        <v>-1.38E-9</v>
      </c>
      <c r="F74" s="109">
        <v>9.62E-8</v>
      </c>
      <c r="G74" s="109">
        <v>-6.41E-8</v>
      </c>
      <c r="H74" s="109">
        <v>2.43E-7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-34.9959</v>
      </c>
      <c r="Q9" s="84">
        <v>0.741049</v>
      </c>
      <c r="R9" s="85">
        <f t="shared" ref="R9:R13" si="16">Q9/abs(P9)</f>
        <v>0.02117530911</v>
      </c>
      <c r="S9" s="86">
        <f>R9/sqrt(sum(Y39:Y41))</f>
        <v>0.02361802464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-27.4899</v>
      </c>
      <c r="Q10" s="84">
        <v>1.71095</v>
      </c>
      <c r="R10" s="85">
        <f t="shared" si="16"/>
        <v>0.06223922241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-605.301</v>
      </c>
      <c r="Q11" s="84">
        <v>87.9607</v>
      </c>
      <c r="R11" s="85">
        <f t="shared" si="16"/>
        <v>0.1453172884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-590.969</v>
      </c>
      <c r="Q12" s="84">
        <v>50.963</v>
      </c>
      <c r="R12" s="85">
        <f t="shared" si="16"/>
        <v>0.08623633389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-445.289</v>
      </c>
      <c r="Q13" s="84">
        <v>104.285</v>
      </c>
      <c r="R13" s="85">
        <f t="shared" si="16"/>
        <v>0.2341962186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0.08271344479</v>
      </c>
      <c r="D15" s="77">
        <f t="shared" si="3"/>
        <v>0.3560583644</v>
      </c>
      <c r="E15" s="77">
        <f t="shared" si="4"/>
        <v>0.1382929897</v>
      </c>
      <c r="F15" s="77">
        <f t="shared" si="5"/>
        <v>0.1773806512</v>
      </c>
      <c r="G15" s="77">
        <f t="shared" si="6"/>
        <v>0.1486140714</v>
      </c>
      <c r="H15" s="77">
        <f t="shared" si="7"/>
        <v>-0.01956463007</v>
      </c>
      <c r="I15" s="77">
        <f t="shared" si="8"/>
        <v>-0.00008826410677</v>
      </c>
      <c r="J15" s="77">
        <f t="shared" si="9"/>
        <v>-0.004958751675</v>
      </c>
      <c r="K15" s="77">
        <f t="shared" si="10"/>
        <v>0.1215349659</v>
      </c>
      <c r="L15" s="23">
        <f t="shared" ref="L15:M15" si="22">U58</f>
        <v>-102.986</v>
      </c>
      <c r="M15" s="23">
        <f t="shared" si="22"/>
        <v>5.1756</v>
      </c>
      <c r="N15" s="78">
        <f t="shared" si="12"/>
        <v>0.05025537452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0.05366324928</v>
      </c>
      <c r="D16" s="77">
        <f t="shared" si="3"/>
        <v>0.4190820213</v>
      </c>
      <c r="E16" s="77">
        <f t="shared" si="4"/>
        <v>0.1362328871</v>
      </c>
      <c r="F16" s="77">
        <f t="shared" si="5"/>
        <v>0.2455157412</v>
      </c>
      <c r="G16" s="77">
        <f t="shared" si="6"/>
        <v>0.11928365</v>
      </c>
      <c r="H16" s="77">
        <f t="shared" si="7"/>
        <v>-0.03030013811</v>
      </c>
      <c r="I16" s="77">
        <f t="shared" si="8"/>
        <v>-0.0000926090097</v>
      </c>
      <c r="J16" s="77">
        <f t="shared" si="9"/>
        <v>-0.006202603515</v>
      </c>
      <c r="K16" s="77">
        <f t="shared" si="10"/>
        <v>0.06280834706</v>
      </c>
      <c r="L16" s="23">
        <f t="shared" ref="L16:M16" si="23">U59</f>
        <v>-109.26</v>
      </c>
      <c r="M16" s="23">
        <f t="shared" si="23"/>
        <v>2.84361</v>
      </c>
      <c r="N16" s="78">
        <f t="shared" si="12"/>
        <v>0.02602608457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0.1990709398</v>
      </c>
      <c r="D17" s="77">
        <f t="shared" si="3"/>
        <v>0.43053488</v>
      </c>
      <c r="E17" s="77">
        <f t="shared" si="4"/>
        <v>0.1056408227</v>
      </c>
      <c r="F17" s="77">
        <f t="shared" si="5"/>
        <v>0.2133345992</v>
      </c>
      <c r="G17" s="77">
        <f t="shared" si="6"/>
        <v>0.07071284568</v>
      </c>
      <c r="H17" s="77">
        <f t="shared" si="7"/>
        <v>-0.04469822205</v>
      </c>
      <c r="I17" s="77">
        <f t="shared" si="8"/>
        <v>-0.00006909546814</v>
      </c>
      <c r="J17" s="77">
        <f t="shared" si="9"/>
        <v>-0.005289112681</v>
      </c>
      <c r="K17" s="77">
        <f t="shared" si="10"/>
        <v>0.03075738926</v>
      </c>
      <c r="L17" s="23">
        <f t="shared" ref="L17:M17" si="24">U60</f>
        <v>-60.933</v>
      </c>
      <c r="M17" s="23">
        <f t="shared" si="24"/>
        <v>1.97155</v>
      </c>
      <c r="N17" s="78">
        <f t="shared" si="12"/>
        <v>0.03235603039</v>
      </c>
      <c r="O17" s="23"/>
      <c r="P17" s="23"/>
      <c r="Q17" s="93"/>
      <c r="R17" s="95" t="s">
        <v>108</v>
      </c>
      <c r="S17" s="96">
        <f>$R$9/sqrt(sum(Y27:Y29))</f>
        <v>0.3187203574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0.8132479268</v>
      </c>
      <c r="D18" s="77">
        <f t="shared" si="3"/>
        <v>0.06824394271</v>
      </c>
      <c r="E18" s="77">
        <f t="shared" si="4"/>
        <v>0.02143311503</v>
      </c>
      <c r="F18" s="77">
        <f t="shared" si="5"/>
        <v>0.02226564161</v>
      </c>
      <c r="G18" s="77">
        <f t="shared" si="6"/>
        <v>0.01655647229</v>
      </c>
      <c r="H18" s="77">
        <f t="shared" si="7"/>
        <v>-0.005752345482</v>
      </c>
      <c r="I18" s="77">
        <f t="shared" si="8"/>
        <v>-0.00001712696476</v>
      </c>
      <c r="J18" s="77">
        <f t="shared" si="9"/>
        <v>-0.0008454462794</v>
      </c>
      <c r="K18" s="77">
        <f t="shared" si="10"/>
        <v>0.06486016198</v>
      </c>
      <c r="L18" s="23">
        <f t="shared" ref="L18:M18" si="25">U61</f>
        <v>-31.608</v>
      </c>
      <c r="M18" s="23">
        <f t="shared" si="25"/>
        <v>1.50937</v>
      </c>
      <c r="N18" s="78">
        <f t="shared" si="12"/>
        <v>0.04775278411</v>
      </c>
      <c r="O18" s="78">
        <f t="shared" ref="O18:O23" si="27">M18/abs(C61)/D61</f>
        <v>0.0587186054</v>
      </c>
      <c r="P18" s="23"/>
      <c r="Q18" s="93"/>
      <c r="R18" s="95" t="s">
        <v>109</v>
      </c>
      <c r="S18" s="96">
        <f>$R$9/sqrt(sum(Y30:Y32))</f>
        <v>0.3008858862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0.828980497</v>
      </c>
      <c r="D19" s="77">
        <f t="shared" si="3"/>
        <v>0.07591870386</v>
      </c>
      <c r="E19" s="77">
        <f t="shared" si="4"/>
        <v>0.02030108336</v>
      </c>
      <c r="F19" s="77">
        <f t="shared" si="5"/>
        <v>0.02162243118</v>
      </c>
      <c r="G19" s="77">
        <f t="shared" si="6"/>
        <v>0.01837268949</v>
      </c>
      <c r="H19" s="77">
        <f t="shared" si="7"/>
        <v>-0.007552208359</v>
      </c>
      <c r="I19" s="77">
        <f t="shared" si="8"/>
        <v>-0.00001597695119</v>
      </c>
      <c r="J19" s="77">
        <f t="shared" si="9"/>
        <v>-0.0008099886113</v>
      </c>
      <c r="K19" s="77">
        <f t="shared" si="10"/>
        <v>0.04317847572</v>
      </c>
      <c r="L19" s="23">
        <f t="shared" ref="L19:M19" si="26">U62</f>
        <v>-35.5617</v>
      </c>
      <c r="M19" s="23">
        <f t="shared" si="26"/>
        <v>1.01547</v>
      </c>
      <c r="N19" s="78">
        <f t="shared" si="12"/>
        <v>0.02855515906</v>
      </c>
      <c r="O19" s="78">
        <f t="shared" si="27"/>
        <v>0.03444611685</v>
      </c>
      <c r="P19" s="97">
        <f>1/sqrt(1/O18^2+1/O19^2+1/O20^2)</f>
        <v>0.0211828093</v>
      </c>
      <c r="Q19" s="93"/>
      <c r="R19" s="95" t="s">
        <v>110</v>
      </c>
      <c r="S19" s="96">
        <f>$R$9/sqrt(sum(Y33:Y35))</f>
        <v>0.259194198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0.8672830143</v>
      </c>
      <c r="D20" s="77">
        <f t="shared" si="3"/>
        <v>0.07438815088</v>
      </c>
      <c r="E20" s="77">
        <f t="shared" si="4"/>
        <v>0.01430951871</v>
      </c>
      <c r="F20" s="77">
        <f t="shared" si="5"/>
        <v>0.01588025278</v>
      </c>
      <c r="G20" s="77">
        <f t="shared" si="6"/>
        <v>0.01582706495</v>
      </c>
      <c r="H20" s="77">
        <f t="shared" si="7"/>
        <v>-0.008856706426</v>
      </c>
      <c r="I20" s="77">
        <f t="shared" si="8"/>
        <v>-0.000007951716437</v>
      </c>
      <c r="J20" s="77">
        <f t="shared" si="9"/>
        <v>-0.0006575316341</v>
      </c>
      <c r="K20" s="77">
        <f t="shared" si="10"/>
        <v>0.0218220181</v>
      </c>
      <c r="L20" s="23">
        <f t="shared" ref="L20:M20" si="28">U63</f>
        <v>-36.2093</v>
      </c>
      <c r="M20" s="23">
        <f t="shared" si="28"/>
        <v>0.948679</v>
      </c>
      <c r="N20" s="78">
        <f t="shared" si="12"/>
        <v>0.0261998713</v>
      </c>
      <c r="O20" s="78">
        <f t="shared" si="27"/>
        <v>0.03020913689</v>
      </c>
      <c r="P20" s="23"/>
      <c r="Q20" s="93"/>
      <c r="R20" s="95" t="s">
        <v>111</v>
      </c>
      <c r="S20" s="96">
        <f>$R$9/sqrt(sum(Y36:Y38))</f>
        <v>0.09420086697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0.02361802464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0.05882403522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0.02117530911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0.00097773643</v>
      </c>
      <c r="Z27" s="78">
        <f t="shared" si="33"/>
        <v>0.00182071729</v>
      </c>
      <c r="AA27" s="78">
        <f t="shared" si="33"/>
        <v>0.001079121352</v>
      </c>
      <c r="AB27" s="78">
        <f t="shared" si="33"/>
        <v>0.0009098520159</v>
      </c>
      <c r="AC27" s="78">
        <f t="shared" si="33"/>
        <v>0.001163247216</v>
      </c>
      <c r="AD27" s="78">
        <f t="shared" si="33"/>
        <v>0.001706331104</v>
      </c>
      <c r="AE27" s="78">
        <f t="shared" si="33"/>
        <v>0.001110371207</v>
      </c>
      <c r="AF27" s="78">
        <f t="shared" si="33"/>
        <v>0.000925585086</v>
      </c>
      <c r="AG27" s="78">
        <f t="shared" si="33"/>
        <v>0.001194253476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0.002321861537</v>
      </c>
      <c r="Z28" s="78">
        <f t="shared" si="45"/>
        <v>0.005369793334</v>
      </c>
      <c r="AA28" s="78">
        <f t="shared" si="45"/>
        <v>0.00348620831</v>
      </c>
      <c r="AB28" s="78">
        <f t="shared" si="45"/>
        <v>0.002271254069</v>
      </c>
      <c r="AC28" s="78">
        <f t="shared" si="45"/>
        <v>0.002650143287</v>
      </c>
      <c r="AD28" s="78">
        <f t="shared" si="45"/>
        <v>0.004261442232</v>
      </c>
      <c r="AE28" s="78">
        <f t="shared" si="45"/>
        <v>0.001584174943</v>
      </c>
      <c r="AF28" s="78">
        <f t="shared" si="45"/>
        <v>0.002727563165</v>
      </c>
      <c r="AG28" s="78">
        <f t="shared" si="45"/>
        <v>0.002272099015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0.001114479084</v>
      </c>
      <c r="Z29" s="78">
        <f t="shared" si="47"/>
        <v>0.003133398474</v>
      </c>
      <c r="AA29" s="78">
        <f t="shared" si="47"/>
        <v>0.001641672287</v>
      </c>
      <c r="AB29" s="78">
        <f t="shared" si="47"/>
        <v>0.001457975589</v>
      </c>
      <c r="AC29" s="78">
        <f t="shared" si="47"/>
        <v>0.001330457375</v>
      </c>
      <c r="AD29" s="78">
        <f t="shared" si="47"/>
        <v>0.003632992829</v>
      </c>
      <c r="AE29" s="78">
        <f t="shared" si="47"/>
        <v>0.003622873069</v>
      </c>
      <c r="AF29" s="78">
        <f t="shared" si="47"/>
        <v>0.001702153256</v>
      </c>
      <c r="AG29" s="78">
        <f t="shared" si="47"/>
        <v>0.00116559081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0.001101810647</v>
      </c>
      <c r="Z30" s="78">
        <f t="shared" si="49"/>
        <v>0.005658134607</v>
      </c>
      <c r="AA30" s="78">
        <f t="shared" si="49"/>
        <v>0.01163961299</v>
      </c>
      <c r="AB30" s="78">
        <f t="shared" si="49"/>
        <v>0.006752607761</v>
      </c>
      <c r="AC30" s="78">
        <f t="shared" si="49"/>
        <v>0.001392995484</v>
      </c>
      <c r="AD30" s="78">
        <f t="shared" si="49"/>
        <v>0.002778549532</v>
      </c>
      <c r="AE30" s="78">
        <f t="shared" si="49"/>
        <v>0.01201037736</v>
      </c>
      <c r="AF30" s="78">
        <f t="shared" si="49"/>
        <v>0.008810872039</v>
      </c>
      <c r="AG30" s="78">
        <f t="shared" si="49"/>
        <v>0.001783663692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0.002457205376</v>
      </c>
      <c r="Z31" s="78">
        <f t="shared" si="51"/>
        <v>0.03715442622</v>
      </c>
      <c r="AA31" s="78">
        <f t="shared" si="51"/>
        <v>0.08583150852</v>
      </c>
      <c r="AB31" s="78">
        <f t="shared" si="51"/>
        <v>0.0386395804</v>
      </c>
      <c r="AC31" s="78">
        <f t="shared" si="51"/>
        <v>0.002948845579</v>
      </c>
      <c r="AD31" s="78">
        <f t="shared" si="51"/>
        <v>0.01747353219</v>
      </c>
      <c r="AE31" s="78">
        <f t="shared" si="51"/>
        <v>0.09214774519</v>
      </c>
      <c r="AF31" s="78">
        <f t="shared" si="51"/>
        <v>0.06640900197</v>
      </c>
      <c r="AG31" s="78">
        <f t="shared" si="51"/>
        <v>0.003672426863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0.001393842061</v>
      </c>
      <c r="Z32" s="78">
        <f t="shared" si="53"/>
        <v>0.1480235528</v>
      </c>
      <c r="AA32" s="78">
        <f t="shared" si="53"/>
        <v>0.1065592928</v>
      </c>
      <c r="AB32" s="78">
        <f t="shared" si="53"/>
        <v>0.03294473845</v>
      </c>
      <c r="AC32" s="78">
        <f t="shared" si="53"/>
        <v>0.001537016448</v>
      </c>
      <c r="AD32" s="78">
        <f t="shared" si="53"/>
        <v>0.1799923102</v>
      </c>
      <c r="AE32" s="78">
        <f t="shared" si="53"/>
        <v>0.1958823759</v>
      </c>
      <c r="AF32" s="78">
        <f t="shared" si="53"/>
        <v>0.1545544667</v>
      </c>
      <c r="AG32" s="78">
        <f t="shared" si="53"/>
        <v>0.002100714845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0.001460036774</v>
      </c>
      <c r="Z33" s="78">
        <f t="shared" si="55"/>
        <v>0.009834514114</v>
      </c>
      <c r="AA33" s="78">
        <f t="shared" si="55"/>
        <v>0.01702984971</v>
      </c>
      <c r="AB33" s="78">
        <f t="shared" si="55"/>
        <v>0.02747629243</v>
      </c>
      <c r="AC33" s="78">
        <f t="shared" si="55"/>
        <v>0.00840074566</v>
      </c>
      <c r="AD33" s="78">
        <f t="shared" si="55"/>
        <v>0.005376548665</v>
      </c>
      <c r="AE33" s="78">
        <f t="shared" si="55"/>
        <v>0.01522808051</v>
      </c>
      <c r="AF33" s="78">
        <f t="shared" si="55"/>
        <v>0.01450009381</v>
      </c>
      <c r="AG33" s="78">
        <f t="shared" si="55"/>
        <v>0.006623179144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0.003388118168</v>
      </c>
      <c r="Z34" s="78">
        <f t="shared" si="57"/>
        <v>0.09140920268</v>
      </c>
      <c r="AA34" s="78">
        <f t="shared" si="57"/>
        <v>0.1843252943</v>
      </c>
      <c r="AB34" s="78">
        <f t="shared" si="57"/>
        <v>0.1870702216</v>
      </c>
      <c r="AC34" s="78">
        <f t="shared" si="57"/>
        <v>0.02144738001</v>
      </c>
      <c r="AD34" s="78">
        <f t="shared" si="57"/>
        <v>0.06884807093</v>
      </c>
      <c r="AE34" s="78">
        <f t="shared" si="57"/>
        <v>0.1563224543</v>
      </c>
      <c r="AF34" s="78">
        <f t="shared" si="57"/>
        <v>0.1640021327</v>
      </c>
      <c r="AG34" s="78">
        <f t="shared" si="57"/>
        <v>0.01497524151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0.001826194887</v>
      </c>
      <c r="Z35" s="78">
        <f t="shared" si="59"/>
        <v>0.1938204984</v>
      </c>
      <c r="AA35" s="78">
        <f t="shared" si="59"/>
        <v>0.3148233113</v>
      </c>
      <c r="AB35" s="78">
        <f t="shared" si="59"/>
        <v>0.254983634</v>
      </c>
      <c r="AC35" s="78">
        <f t="shared" si="59"/>
        <v>0.01293787439</v>
      </c>
      <c r="AD35" s="78">
        <f t="shared" si="59"/>
        <v>0.1870649939</v>
      </c>
      <c r="AE35" s="78">
        <f t="shared" si="59"/>
        <v>0.269494815</v>
      </c>
      <c r="AF35" s="78">
        <f t="shared" si="59"/>
        <v>0.2837245831</v>
      </c>
      <c r="AG35" s="78">
        <f t="shared" si="59"/>
        <v>0.008540527587</v>
      </c>
    </row>
    <row r="36">
      <c r="A36" s="76">
        <v>4.0</v>
      </c>
      <c r="B36" s="68" t="s">
        <v>94</v>
      </c>
      <c r="C36" s="96">
        <f t="shared" si="34"/>
        <v>0.328945</v>
      </c>
      <c r="D36" s="96">
        <f t="shared" si="35"/>
        <v>0.624614</v>
      </c>
      <c r="E36" s="96">
        <f t="shared" si="36"/>
        <v>0.009973</v>
      </c>
      <c r="F36" s="96">
        <f t="shared" si="37"/>
        <v>0.012698</v>
      </c>
      <c r="G36" s="96">
        <f t="shared" si="38"/>
        <v>0.011977</v>
      </c>
      <c r="H36" s="96">
        <f t="shared" si="39"/>
        <v>0.003792</v>
      </c>
      <c r="I36" s="96">
        <f t="shared" si="40"/>
        <v>0.0000807</v>
      </c>
      <c r="J36" s="96">
        <f t="shared" si="41"/>
        <v>0.00038</v>
      </c>
      <c r="K36" s="96">
        <f t="shared" si="42"/>
        <v>0.00754</v>
      </c>
      <c r="L36" s="99">
        <f t="shared" si="43"/>
        <v>1960000000</v>
      </c>
      <c r="M36" s="65"/>
      <c r="O36" s="100">
        <f t="shared" ref="O36:W36" si="60">C36*$L36</f>
        <v>644732200</v>
      </c>
      <c r="P36" s="100">
        <f t="shared" si="60"/>
        <v>1224243440</v>
      </c>
      <c r="Q36" s="100">
        <f t="shared" si="60"/>
        <v>19547080</v>
      </c>
      <c r="R36" s="100">
        <f t="shared" si="60"/>
        <v>24888080</v>
      </c>
      <c r="S36" s="100">
        <f t="shared" si="60"/>
        <v>23474920</v>
      </c>
      <c r="T36" s="100">
        <f t="shared" si="60"/>
        <v>7432320</v>
      </c>
      <c r="U36" s="100">
        <f t="shared" si="60"/>
        <v>158172</v>
      </c>
      <c r="V36" s="100">
        <f t="shared" si="60"/>
        <v>744800</v>
      </c>
      <c r="W36" s="100">
        <f t="shared" si="60"/>
        <v>14778400</v>
      </c>
      <c r="X36" s="65"/>
      <c r="Y36" s="78">
        <f t="shared" ref="Y36:AG36" si="61">O36/O$45</f>
        <v>0.004311739288</v>
      </c>
      <c r="Z36" s="78">
        <f t="shared" si="61"/>
        <v>0.01855353319</v>
      </c>
      <c r="AA36" s="78">
        <f t="shared" si="61"/>
        <v>0.01407275824</v>
      </c>
      <c r="AB36" s="78">
        <f t="shared" si="61"/>
        <v>0.0181373842</v>
      </c>
      <c r="AC36" s="78">
        <f t="shared" si="61"/>
        <v>0.05927313941</v>
      </c>
      <c r="AD36" s="78">
        <f t="shared" si="61"/>
        <v>0.01133924001</v>
      </c>
      <c r="AE36" s="78">
        <f t="shared" si="61"/>
        <v>0.01222792137</v>
      </c>
      <c r="AF36" s="78">
        <f t="shared" si="61"/>
        <v>0.01205602861</v>
      </c>
      <c r="AG36" s="78">
        <f t="shared" si="61"/>
        <v>0.0672789621</v>
      </c>
    </row>
    <row r="37">
      <c r="A37" s="76">
        <v>4.0</v>
      </c>
      <c r="B37" s="68" t="s">
        <v>96</v>
      </c>
      <c r="C37" s="96">
        <f t="shared" si="34"/>
        <v>0.226883</v>
      </c>
      <c r="D37" s="96">
        <f t="shared" si="35"/>
        <v>0.711453</v>
      </c>
      <c r="E37" s="96">
        <f t="shared" si="36"/>
        <v>0.013811</v>
      </c>
      <c r="F37" s="96">
        <f t="shared" si="37"/>
        <v>0.025694</v>
      </c>
      <c r="G37" s="96">
        <f t="shared" si="38"/>
        <v>0.01196</v>
      </c>
      <c r="H37" s="96">
        <f t="shared" si="39"/>
        <v>0.00529</v>
      </c>
      <c r="I37" s="96">
        <f t="shared" si="40"/>
        <v>0.000122</v>
      </c>
      <c r="J37" s="96">
        <f t="shared" si="41"/>
        <v>0.000653</v>
      </c>
      <c r="K37" s="96">
        <f t="shared" si="42"/>
        <v>0.004134</v>
      </c>
      <c r="L37" s="99">
        <f t="shared" si="43"/>
        <v>6500000000</v>
      </c>
      <c r="M37" s="65"/>
      <c r="O37" s="100">
        <f t="shared" ref="O37:W37" si="62">C37*$L37</f>
        <v>1474739500</v>
      </c>
      <c r="P37" s="100">
        <f t="shared" si="62"/>
        <v>4624444500</v>
      </c>
      <c r="Q37" s="100">
        <f t="shared" si="62"/>
        <v>89771500</v>
      </c>
      <c r="R37" s="100">
        <f t="shared" si="62"/>
        <v>167011000</v>
      </c>
      <c r="S37" s="100">
        <f t="shared" si="62"/>
        <v>77740000</v>
      </c>
      <c r="T37" s="100">
        <f t="shared" si="62"/>
        <v>34385000</v>
      </c>
      <c r="U37" s="100">
        <f t="shared" si="62"/>
        <v>793000</v>
      </c>
      <c r="V37" s="100">
        <f t="shared" si="62"/>
        <v>4244500</v>
      </c>
      <c r="W37" s="100">
        <f t="shared" si="62"/>
        <v>26871000</v>
      </c>
      <c r="X37" s="65"/>
      <c r="Y37" s="78">
        <f t="shared" ref="Y37:AG37" si="63">O37/O$45</f>
        <v>0.009862532447</v>
      </c>
      <c r="Z37" s="78">
        <f t="shared" si="63"/>
        <v>0.07008392424</v>
      </c>
      <c r="AA37" s="78">
        <f t="shared" si="63"/>
        <v>0.06463024741</v>
      </c>
      <c r="AB37" s="78">
        <f t="shared" si="63"/>
        <v>0.1217105808</v>
      </c>
      <c r="AC37" s="78">
        <f t="shared" si="63"/>
        <v>0.1962900771</v>
      </c>
      <c r="AD37" s="78">
        <f t="shared" si="63"/>
        <v>0.05246003504</v>
      </c>
      <c r="AE37" s="78">
        <f t="shared" si="63"/>
        <v>0.06130504542</v>
      </c>
      <c r="AF37" s="78">
        <f t="shared" si="63"/>
        <v>0.06870544233</v>
      </c>
      <c r="AG37" s="78">
        <f t="shared" si="63"/>
        <v>0.1223307659</v>
      </c>
    </row>
    <row r="38">
      <c r="A38" s="76">
        <v>4.0</v>
      </c>
      <c r="B38" s="68" t="s">
        <v>98</v>
      </c>
      <c r="C38" s="96">
        <f t="shared" si="34"/>
        <v>0.402686</v>
      </c>
      <c r="D38" s="96">
        <f t="shared" si="35"/>
        <v>0.556489</v>
      </c>
      <c r="E38" s="96">
        <f t="shared" si="36"/>
        <v>0.009125</v>
      </c>
      <c r="F38" s="96">
        <f t="shared" si="37"/>
        <v>0.019515</v>
      </c>
      <c r="G38" s="96">
        <f t="shared" si="38"/>
        <v>0.005269</v>
      </c>
      <c r="H38" s="96">
        <f t="shared" si="39"/>
        <v>0.005222</v>
      </c>
      <c r="I38" s="96">
        <f t="shared" si="40"/>
        <v>0.0000782</v>
      </c>
      <c r="J38" s="96">
        <f t="shared" si="41"/>
        <v>0.000487</v>
      </c>
      <c r="K38" s="96">
        <f t="shared" si="42"/>
        <v>0.001129</v>
      </c>
      <c r="L38" s="99">
        <f t="shared" si="43"/>
        <v>13500000000</v>
      </c>
      <c r="M38" s="65"/>
      <c r="O38" s="100">
        <f t="shared" ref="O38:W38" si="64">C38*$L38</f>
        <v>5436261000</v>
      </c>
      <c r="P38" s="100">
        <f t="shared" si="64"/>
        <v>7512601500</v>
      </c>
      <c r="Q38" s="100">
        <f t="shared" si="64"/>
        <v>123187500</v>
      </c>
      <c r="R38" s="100">
        <f t="shared" si="64"/>
        <v>263452500</v>
      </c>
      <c r="S38" s="100">
        <f t="shared" si="64"/>
        <v>71131500</v>
      </c>
      <c r="T38" s="100">
        <f t="shared" si="64"/>
        <v>70497000</v>
      </c>
      <c r="U38" s="100">
        <f t="shared" si="64"/>
        <v>1055700</v>
      </c>
      <c r="V38" s="100">
        <f t="shared" si="64"/>
        <v>6574500</v>
      </c>
      <c r="W38" s="100">
        <f t="shared" si="64"/>
        <v>15241500</v>
      </c>
      <c r="X38" s="65"/>
      <c r="Y38" s="78">
        <f t="shared" ref="Y38:AG38" si="65">O38/O$45</f>
        <v>0.03635577707</v>
      </c>
      <c r="Z38" s="78">
        <f t="shared" si="65"/>
        <v>0.1138542358</v>
      </c>
      <c r="AA38" s="78">
        <f t="shared" si="65"/>
        <v>0.08868781966</v>
      </c>
      <c r="AB38" s="78">
        <f t="shared" si="65"/>
        <v>0.1919930831</v>
      </c>
      <c r="AC38" s="78">
        <f t="shared" si="65"/>
        <v>0.1796039056</v>
      </c>
      <c r="AD38" s="78">
        <f t="shared" si="65"/>
        <v>0.1075548957</v>
      </c>
      <c r="AE38" s="78">
        <f t="shared" si="65"/>
        <v>0.08161379123</v>
      </c>
      <c r="AF38" s="78">
        <f t="shared" si="65"/>
        <v>0.1064209991</v>
      </c>
      <c r="AG38" s="78">
        <f t="shared" si="65"/>
        <v>0.06938723413</v>
      </c>
    </row>
    <row r="39">
      <c r="A39" s="76">
        <v>5.0</v>
      </c>
      <c r="B39" s="68" t="s">
        <v>94</v>
      </c>
      <c r="C39" s="96">
        <f t="shared" si="34"/>
        <v>0.919762</v>
      </c>
      <c r="D39" s="96">
        <f t="shared" si="35"/>
        <v>0.075849</v>
      </c>
      <c r="E39" s="96">
        <f t="shared" si="36"/>
        <v>0.000573</v>
      </c>
      <c r="F39" s="96">
        <f t="shared" si="37"/>
        <v>0.000593</v>
      </c>
      <c r="G39" s="96">
        <f t="shared" si="38"/>
        <v>0.000728</v>
      </c>
      <c r="H39" s="96">
        <f t="shared" si="39"/>
        <v>0.001228</v>
      </c>
      <c r="I39" s="96">
        <f t="shared" si="40"/>
        <v>0.00000602</v>
      </c>
      <c r="J39" s="96">
        <f t="shared" si="41"/>
        <v>0.0000258</v>
      </c>
      <c r="K39" s="96">
        <f t="shared" si="42"/>
        <v>0.001235</v>
      </c>
      <c r="L39" s="99">
        <f t="shared" si="43"/>
        <v>23100000000</v>
      </c>
      <c r="M39" s="65"/>
      <c r="O39" s="100">
        <f t="shared" ref="O39:W39" si="66">C39*$L39</f>
        <v>21246502200</v>
      </c>
      <c r="P39" s="100">
        <f t="shared" si="66"/>
        <v>1752111900</v>
      </c>
      <c r="Q39" s="100">
        <f t="shared" si="66"/>
        <v>13236300</v>
      </c>
      <c r="R39" s="100">
        <f t="shared" si="66"/>
        <v>13698300</v>
      </c>
      <c r="S39" s="100">
        <f t="shared" si="66"/>
        <v>16816800</v>
      </c>
      <c r="T39" s="100">
        <f t="shared" si="66"/>
        <v>28366800</v>
      </c>
      <c r="U39" s="100">
        <f t="shared" si="66"/>
        <v>139062</v>
      </c>
      <c r="V39" s="100">
        <f t="shared" si="66"/>
        <v>595980</v>
      </c>
      <c r="W39" s="100">
        <f t="shared" si="66"/>
        <v>28528500</v>
      </c>
      <c r="X39" s="65"/>
      <c r="Y39" s="78">
        <f t="shared" ref="Y39:AG39" si="67">O39/O$45</f>
        <v>0.1420890383</v>
      </c>
      <c r="Z39" s="78">
        <f t="shared" si="67"/>
        <v>0.0265534331</v>
      </c>
      <c r="AA39" s="78">
        <f t="shared" si="67"/>
        <v>0.009529364484</v>
      </c>
      <c r="AB39" s="78">
        <f t="shared" si="67"/>
        <v>0.009982743946</v>
      </c>
      <c r="AC39" s="78">
        <f t="shared" si="67"/>
        <v>0.04246167956</v>
      </c>
      <c r="AD39" s="78">
        <f t="shared" si="67"/>
        <v>0.04327827023</v>
      </c>
      <c r="AE39" s="78">
        <f t="shared" si="67"/>
        <v>0.01075057027</v>
      </c>
      <c r="AF39" s="78">
        <f t="shared" si="67"/>
        <v>0.009647089061</v>
      </c>
      <c r="AG39" s="78">
        <f t="shared" si="67"/>
        <v>0.1298765678</v>
      </c>
    </row>
    <row r="40">
      <c r="A40" s="76">
        <v>5.0</v>
      </c>
      <c r="B40" s="68" t="s">
        <v>96</v>
      </c>
      <c r="C40" s="96">
        <f t="shared" si="34"/>
        <v>0.912678</v>
      </c>
      <c r="D40" s="96">
        <f t="shared" si="35"/>
        <v>0.082774</v>
      </c>
      <c r="E40" s="96">
        <f t="shared" si="36"/>
        <v>0.000764</v>
      </c>
      <c r="F40" s="96">
        <f t="shared" si="37"/>
        <v>0.000851</v>
      </c>
      <c r="G40" s="96">
        <f t="shared" si="38"/>
        <v>0.001048</v>
      </c>
      <c r="H40" s="96">
        <f t="shared" si="39"/>
        <v>0.000916</v>
      </c>
      <c r="I40" s="96">
        <f t="shared" si="40"/>
        <v>0.00000779</v>
      </c>
      <c r="J40" s="96">
        <f t="shared" si="41"/>
        <v>0.000036</v>
      </c>
      <c r="K40" s="96">
        <f t="shared" si="42"/>
        <v>0.000925</v>
      </c>
      <c r="L40" s="99">
        <f t="shared" si="43"/>
        <v>51000000000</v>
      </c>
      <c r="M40" s="65"/>
      <c r="O40" s="100">
        <f t="shared" ref="O40:W40" si="68">C40*$L40</f>
        <v>46546578000</v>
      </c>
      <c r="P40" s="100">
        <f t="shared" si="68"/>
        <v>4221474000</v>
      </c>
      <c r="Q40" s="100">
        <f t="shared" si="68"/>
        <v>38964000</v>
      </c>
      <c r="R40" s="100">
        <f t="shared" si="68"/>
        <v>43401000</v>
      </c>
      <c r="S40" s="100">
        <f t="shared" si="68"/>
        <v>53448000</v>
      </c>
      <c r="T40" s="100">
        <f t="shared" si="68"/>
        <v>46716000</v>
      </c>
      <c r="U40" s="100">
        <f t="shared" si="68"/>
        <v>397290</v>
      </c>
      <c r="V40" s="100">
        <f t="shared" si="68"/>
        <v>1836000</v>
      </c>
      <c r="W40" s="100">
        <f t="shared" si="68"/>
        <v>47175000</v>
      </c>
      <c r="X40" s="65"/>
      <c r="Y40" s="78">
        <f t="shared" ref="Y40:AG40" si="69">O40/O$45</f>
        <v>0.3112869329</v>
      </c>
      <c r="Z40" s="78">
        <f t="shared" si="69"/>
        <v>0.06397686555</v>
      </c>
      <c r="AA40" s="78">
        <f t="shared" si="69"/>
        <v>0.02805180887</v>
      </c>
      <c r="AB40" s="78">
        <f t="shared" si="69"/>
        <v>0.03162882037</v>
      </c>
      <c r="AC40" s="78">
        <f t="shared" si="69"/>
        <v>0.1349538467</v>
      </c>
      <c r="AD40" s="78">
        <f t="shared" si="69"/>
        <v>0.07127302594</v>
      </c>
      <c r="AE40" s="78">
        <f t="shared" si="69"/>
        <v>0.03071359583</v>
      </c>
      <c r="AF40" s="78">
        <f t="shared" si="69"/>
        <v>0.02971921124</v>
      </c>
      <c r="AG40" s="78">
        <f t="shared" si="69"/>
        <v>0.2147651327</v>
      </c>
    </row>
    <row r="41">
      <c r="A41" s="76">
        <v>5.0</v>
      </c>
      <c r="B41" s="68" t="s">
        <v>98</v>
      </c>
      <c r="C41" s="96">
        <f t="shared" si="34"/>
        <v>0.897354</v>
      </c>
      <c r="D41" s="96">
        <f t="shared" si="35"/>
        <v>0.097983</v>
      </c>
      <c r="E41" s="96">
        <f t="shared" si="36"/>
        <v>0.000856</v>
      </c>
      <c r="F41" s="96">
        <f t="shared" si="37"/>
        <v>0.000973</v>
      </c>
      <c r="G41" s="96">
        <f t="shared" si="38"/>
        <v>0.001287</v>
      </c>
      <c r="H41" s="96">
        <f t="shared" si="39"/>
        <v>0.00102</v>
      </c>
      <c r="I41" s="96">
        <f t="shared" si="40"/>
        <v>0.00000642</v>
      </c>
      <c r="J41" s="96">
        <f t="shared" si="41"/>
        <v>0.0000438</v>
      </c>
      <c r="K41" s="96">
        <f t="shared" si="42"/>
        <v>0.000476</v>
      </c>
      <c r="L41" s="99">
        <f t="shared" si="43"/>
        <v>58400000000</v>
      </c>
      <c r="M41" s="65"/>
      <c r="O41" s="100">
        <f t="shared" ref="O41:W41" si="70">C41*$L41</f>
        <v>52405473600</v>
      </c>
      <c r="P41" s="100">
        <f t="shared" si="70"/>
        <v>5722207200</v>
      </c>
      <c r="Q41" s="100">
        <f t="shared" si="70"/>
        <v>49990400</v>
      </c>
      <c r="R41" s="100">
        <f t="shared" si="70"/>
        <v>56823200</v>
      </c>
      <c r="S41" s="100">
        <f t="shared" si="70"/>
        <v>75160800</v>
      </c>
      <c r="T41" s="100">
        <f t="shared" si="70"/>
        <v>59568000</v>
      </c>
      <c r="U41" s="100">
        <f t="shared" si="70"/>
        <v>374928</v>
      </c>
      <c r="V41" s="100">
        <f t="shared" si="70"/>
        <v>2557920</v>
      </c>
      <c r="W41" s="100">
        <f t="shared" si="70"/>
        <v>27798400</v>
      </c>
      <c r="X41" s="65"/>
      <c r="Y41" s="78">
        <f t="shared" ref="Y41:AG41" si="71">O41/O$45</f>
        <v>0.3504691396</v>
      </c>
      <c r="Z41" s="78">
        <f t="shared" si="71"/>
        <v>0.08672062902</v>
      </c>
      <c r="AA41" s="78">
        <f t="shared" si="71"/>
        <v>0.03599017417</v>
      </c>
      <c r="AB41" s="78">
        <f t="shared" si="71"/>
        <v>0.04141035426</v>
      </c>
      <c r="AC41" s="78">
        <f t="shared" si="71"/>
        <v>0.1897777107</v>
      </c>
      <c r="AD41" s="78">
        <f t="shared" si="71"/>
        <v>0.09088088897</v>
      </c>
      <c r="AE41" s="78">
        <f t="shared" si="71"/>
        <v>0.02898483993</v>
      </c>
      <c r="AF41" s="78">
        <f t="shared" si="71"/>
        <v>0.0414048828</v>
      </c>
      <c r="AG41" s="78">
        <f t="shared" si="71"/>
        <v>0.126552773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0.01341959615</v>
      </c>
      <c r="Z42" s="78">
        <f t="shared" si="73"/>
        <v>0.01398145982</v>
      </c>
      <c r="AA42" s="78">
        <f t="shared" si="73"/>
        <v>0.003695201629</v>
      </c>
      <c r="AB42" s="78">
        <f t="shared" si="73"/>
        <v>0.004232275912</v>
      </c>
      <c r="AC42" s="78">
        <f t="shared" si="73"/>
        <v>0.01232441109</v>
      </c>
      <c r="AD42" s="78">
        <f t="shared" si="73"/>
        <v>0.01183184713</v>
      </c>
      <c r="AE42" s="78">
        <f t="shared" si="73"/>
        <v>0.00254002342</v>
      </c>
      <c r="AF42" s="78">
        <f t="shared" si="73"/>
        <v>0.003952849338</v>
      </c>
      <c r="AG42" s="78">
        <f t="shared" si="73"/>
        <v>0.03169428029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0.05560229959</v>
      </c>
      <c r="Z43" s="78">
        <f t="shared" si="75"/>
        <v>0.04940253059</v>
      </c>
      <c r="AA43" s="78">
        <f t="shared" si="75"/>
        <v>0.01335095908</v>
      </c>
      <c r="AB43" s="78">
        <f t="shared" si="75"/>
        <v>0.01221842734</v>
      </c>
      <c r="AC43" s="78">
        <f t="shared" si="75"/>
        <v>0.05078267196</v>
      </c>
      <c r="AD43" s="78">
        <f t="shared" si="75"/>
        <v>0.06817027842</v>
      </c>
      <c r="AE43" s="78">
        <f t="shared" si="75"/>
        <v>0.01058265784</v>
      </c>
      <c r="AF43" s="78">
        <f t="shared" si="75"/>
        <v>0.01257530546</v>
      </c>
      <c r="AG43" s="78">
        <f t="shared" si="75"/>
        <v>0.1138794677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0.0605616596</v>
      </c>
      <c r="Z44" s="78">
        <f t="shared" si="77"/>
        <v>0.06064915087</v>
      </c>
      <c r="AA44" s="78">
        <f t="shared" si="77"/>
        <v>0.01557579495</v>
      </c>
      <c r="AB44" s="78">
        <f t="shared" si="77"/>
        <v>0.01618017376</v>
      </c>
      <c r="AC44" s="78">
        <f t="shared" si="77"/>
        <v>0.08072385236</v>
      </c>
      <c r="AD44" s="78">
        <f t="shared" si="77"/>
        <v>0.07207674693</v>
      </c>
      <c r="AE44" s="78">
        <f t="shared" si="77"/>
        <v>0.0138782872</v>
      </c>
      <c r="AF44" s="78">
        <f t="shared" si="77"/>
        <v>0.0181617402</v>
      </c>
      <c r="AG44" s="78">
        <f t="shared" si="77"/>
        <v>0.08190711948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149529495386</v>
      </c>
      <c r="P45" s="102">
        <f t="shared" si="78"/>
        <v>65984383009</v>
      </c>
      <c r="Q45" s="102">
        <f t="shared" si="78"/>
        <v>1389001336</v>
      </c>
      <c r="R45" s="102">
        <f t="shared" si="78"/>
        <v>1372197872</v>
      </c>
      <c r="S45" s="102">
        <f t="shared" si="78"/>
        <v>396046510</v>
      </c>
      <c r="T45" s="102">
        <f t="shared" si="78"/>
        <v>655451335</v>
      </c>
      <c r="U45" s="102">
        <f t="shared" si="78"/>
        <v>12935313.8</v>
      </c>
      <c r="V45" s="102">
        <f t="shared" si="78"/>
        <v>61778221</v>
      </c>
      <c r="W45" s="102">
        <f t="shared" si="78"/>
        <v>219658561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-25.8959</v>
      </c>
      <c r="D58" s="106">
        <v>0.328945</v>
      </c>
      <c r="E58" s="84">
        <v>-58.7067</v>
      </c>
      <c r="F58" s="106">
        <v>0.624614</v>
      </c>
      <c r="G58" s="108">
        <v>-1428.08</v>
      </c>
      <c r="H58" s="106">
        <v>0.009973</v>
      </c>
      <c r="I58" s="106">
        <v>-1438.63</v>
      </c>
      <c r="J58" s="106">
        <v>0.012698</v>
      </c>
      <c r="K58" s="106">
        <v>-1277.88</v>
      </c>
      <c r="L58" s="109">
        <v>0.011977</v>
      </c>
      <c r="M58" s="107">
        <v>531.351</v>
      </c>
      <c r="N58" s="106">
        <v>0.003792</v>
      </c>
      <c r="O58" s="107">
        <v>112.639</v>
      </c>
      <c r="P58" s="109">
        <v>8.07E-5</v>
      </c>
      <c r="Q58" s="107">
        <v>1343.9</v>
      </c>
      <c r="R58" s="106">
        <v>3.8E-4</v>
      </c>
      <c r="S58" s="107">
        <v>-1660.0</v>
      </c>
      <c r="T58" s="106">
        <v>0.00754</v>
      </c>
      <c r="U58" s="88">
        <v>-102.986</v>
      </c>
      <c r="V58" s="88">
        <v>5.1756</v>
      </c>
      <c r="W58" s="109">
        <v>1.96E9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-25.8426</v>
      </c>
      <c r="D59" s="106">
        <v>0.226883</v>
      </c>
      <c r="E59" s="84">
        <v>-64.3597</v>
      </c>
      <c r="F59" s="106">
        <v>0.711453</v>
      </c>
      <c r="G59" s="108">
        <v>-1077.75</v>
      </c>
      <c r="H59" s="106">
        <v>0.013811</v>
      </c>
      <c r="I59" s="106">
        <v>-1044.02</v>
      </c>
      <c r="J59" s="106">
        <v>0.025694</v>
      </c>
      <c r="K59" s="106">
        <v>-1089.71</v>
      </c>
      <c r="L59" s="109">
        <v>0.01196</v>
      </c>
      <c r="M59" s="107">
        <v>625.821</v>
      </c>
      <c r="N59" s="106">
        <v>0.00529</v>
      </c>
      <c r="O59" s="107">
        <v>82.9382</v>
      </c>
      <c r="P59" s="109">
        <v>1.22E-4</v>
      </c>
      <c r="Q59" s="107">
        <v>1037.82</v>
      </c>
      <c r="R59" s="106">
        <v>6.53E-4</v>
      </c>
      <c r="S59" s="107">
        <v>-1660.0</v>
      </c>
      <c r="T59" s="106">
        <v>0.004134</v>
      </c>
      <c r="U59" s="88">
        <v>-109.26</v>
      </c>
      <c r="V59" s="88">
        <v>2.84361</v>
      </c>
      <c r="W59" s="109">
        <v>6.5E9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-30.1227</v>
      </c>
      <c r="D60" s="106">
        <v>0.402686</v>
      </c>
      <c r="E60" s="84">
        <v>-47.1416</v>
      </c>
      <c r="F60" s="106">
        <v>0.556489</v>
      </c>
      <c r="G60" s="108">
        <v>-705.426</v>
      </c>
      <c r="H60" s="106">
        <v>0.009125</v>
      </c>
      <c r="I60" s="106">
        <v>-666.109</v>
      </c>
      <c r="J60" s="106">
        <v>0.019515</v>
      </c>
      <c r="K60" s="106">
        <v>-817.754</v>
      </c>
      <c r="L60" s="109">
        <v>0.005269</v>
      </c>
      <c r="M60" s="107">
        <v>521.562</v>
      </c>
      <c r="N60" s="106">
        <v>0.005222</v>
      </c>
      <c r="O60" s="107">
        <v>53.8388</v>
      </c>
      <c r="P60" s="109">
        <v>7.82E-5</v>
      </c>
      <c r="Q60" s="107">
        <v>661.769</v>
      </c>
      <c r="R60" s="106">
        <v>4.87E-4</v>
      </c>
      <c r="S60" s="107">
        <v>-1660.0</v>
      </c>
      <c r="T60" s="106">
        <v>0.001129</v>
      </c>
      <c r="U60" s="88">
        <v>-60.933</v>
      </c>
      <c r="V60" s="88">
        <v>1.97155</v>
      </c>
      <c r="W60" s="109">
        <v>1.35E10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-27.9476</v>
      </c>
      <c r="D61" s="106">
        <v>0.919762</v>
      </c>
      <c r="E61" s="84">
        <v>-28.4388</v>
      </c>
      <c r="F61" s="106">
        <v>0.075849</v>
      </c>
      <c r="G61" s="108">
        <v>-1182.3</v>
      </c>
      <c r="H61" s="106">
        <v>5.73E-4</v>
      </c>
      <c r="I61" s="106">
        <v>-1186.8</v>
      </c>
      <c r="J61" s="106">
        <v>5.93E-4</v>
      </c>
      <c r="K61" s="106">
        <v>-718.842</v>
      </c>
      <c r="L61" s="109">
        <v>7.28E-4</v>
      </c>
      <c r="M61" s="107">
        <v>148.062</v>
      </c>
      <c r="N61" s="109">
        <v>0.001228</v>
      </c>
      <c r="O61" s="107">
        <v>89.9251</v>
      </c>
      <c r="P61" s="109">
        <v>6.02E-6</v>
      </c>
      <c r="Q61" s="107">
        <v>1035.77</v>
      </c>
      <c r="R61" s="109">
        <v>2.58E-5</v>
      </c>
      <c r="S61" s="107">
        <v>-1660.0</v>
      </c>
      <c r="T61" s="106">
        <v>0.001235</v>
      </c>
      <c r="U61" s="88">
        <v>-31.608</v>
      </c>
      <c r="V61" s="88">
        <v>1.50937</v>
      </c>
      <c r="W61" s="109">
        <v>2.31E10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-32.3005</v>
      </c>
      <c r="D62" s="106">
        <v>0.912678</v>
      </c>
      <c r="E62" s="84">
        <v>-32.6165</v>
      </c>
      <c r="F62" s="106">
        <v>0.082774</v>
      </c>
      <c r="G62" s="108">
        <v>-944.949</v>
      </c>
      <c r="H62" s="106">
        <v>7.64E-4</v>
      </c>
      <c r="I62" s="106">
        <v>-903.561</v>
      </c>
      <c r="J62" s="106">
        <v>8.51E-4</v>
      </c>
      <c r="K62" s="106">
        <v>-623.439</v>
      </c>
      <c r="L62" s="109">
        <v>0.001048</v>
      </c>
      <c r="M62" s="107">
        <v>293.198</v>
      </c>
      <c r="N62" s="109">
        <v>9.16E-4</v>
      </c>
      <c r="O62" s="107">
        <v>72.9355</v>
      </c>
      <c r="P62" s="109">
        <v>7.79E-6</v>
      </c>
      <c r="Q62" s="107">
        <v>800.127</v>
      </c>
      <c r="R62" s="109">
        <v>3.6E-5</v>
      </c>
      <c r="S62" s="107">
        <v>-1660.0</v>
      </c>
      <c r="T62" s="106">
        <v>9.25E-4</v>
      </c>
      <c r="U62" s="88">
        <v>-35.5617</v>
      </c>
      <c r="V62" s="88">
        <v>1.01547</v>
      </c>
      <c r="W62" s="109">
        <v>5.1E10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-34.9959</v>
      </c>
      <c r="D63" s="106">
        <v>0.897354</v>
      </c>
      <c r="E63" s="84">
        <v>-27.4899</v>
      </c>
      <c r="F63" s="106">
        <v>0.097983</v>
      </c>
      <c r="G63" s="108">
        <v>-605.301</v>
      </c>
      <c r="H63" s="106">
        <v>8.56E-4</v>
      </c>
      <c r="I63" s="106">
        <v>-590.969</v>
      </c>
      <c r="J63" s="106">
        <v>9.73E-4</v>
      </c>
      <c r="K63" s="106">
        <v>-445.289</v>
      </c>
      <c r="L63" s="109">
        <v>0.001287</v>
      </c>
      <c r="M63" s="107">
        <v>314.407</v>
      </c>
      <c r="N63" s="109">
        <v>0.00102</v>
      </c>
      <c r="O63" s="107">
        <v>44.8483</v>
      </c>
      <c r="P63" s="109">
        <v>6.42E-6</v>
      </c>
      <c r="Q63" s="107">
        <v>543.579</v>
      </c>
      <c r="R63" s="109">
        <v>4.38E-5</v>
      </c>
      <c r="S63" s="107">
        <v>-1660.0</v>
      </c>
      <c r="T63" s="106">
        <v>4.76E-4</v>
      </c>
      <c r="U63" s="88">
        <v>-36.2093</v>
      </c>
      <c r="V63" s="88">
        <v>0.948679</v>
      </c>
      <c r="W63" s="109">
        <v>5.84E10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1.04E-11</v>
      </c>
      <c r="E70" s="109">
        <v>-2.26E-12</v>
      </c>
      <c r="F70" s="109">
        <v>5.72E-11</v>
      </c>
      <c r="G70" s="109">
        <v>5.7E-11</v>
      </c>
      <c r="H70" s="109">
        <v>-3.04E-10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-2.26E-12</v>
      </c>
      <c r="E71" s="109">
        <v>5.57E-11</v>
      </c>
      <c r="F71" s="109">
        <v>-2.53E-9</v>
      </c>
      <c r="G71" s="109">
        <v>1.5E-10</v>
      </c>
      <c r="H71" s="109">
        <v>-1.26E-9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5.72E-11</v>
      </c>
      <c r="E72" s="109">
        <v>-2.53E-9</v>
      </c>
      <c r="F72" s="109">
        <v>1.47E-7</v>
      </c>
      <c r="G72" s="109">
        <v>-4.29E-8</v>
      </c>
      <c r="H72" s="109">
        <v>8.87E-8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5.7E-11</v>
      </c>
      <c r="E73" s="109">
        <v>1.5E-10</v>
      </c>
      <c r="F73" s="109">
        <v>-4.29E-8</v>
      </c>
      <c r="G73" s="109">
        <v>4.94E-8</v>
      </c>
      <c r="H73" s="109">
        <v>-5.69E-8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-3.04E-10</v>
      </c>
      <c r="E74" s="109">
        <v>-1.26E-9</v>
      </c>
      <c r="F74" s="109">
        <v>8.87E-8</v>
      </c>
      <c r="G74" s="109">
        <v>-5.69E-8</v>
      </c>
      <c r="H74" s="109">
        <v>2.07E-7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-34.9384</v>
      </c>
      <c r="Q9" s="84">
        <v>0.740827</v>
      </c>
      <c r="R9" s="85">
        <f t="shared" ref="R9:R13" si="16">Q9/abs(P9)</f>
        <v>0.02120380441</v>
      </c>
      <c r="S9" s="86">
        <f>R9/sqrt(sum(Y39:Y41))</f>
        <v>0.02348121588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-28.0647</v>
      </c>
      <c r="Q10" s="84">
        <v>1.73688</v>
      </c>
      <c r="R10" s="85">
        <f t="shared" si="16"/>
        <v>0.06188842211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-606.429</v>
      </c>
      <c r="Q11" s="84">
        <v>87.4316</v>
      </c>
      <c r="R11" s="85">
        <f t="shared" si="16"/>
        <v>0.1441745035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-595.415</v>
      </c>
      <c r="Q12" s="84">
        <v>51.2698</v>
      </c>
      <c r="R12" s="85">
        <f t="shared" si="16"/>
        <v>0.0861076728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-453.852</v>
      </c>
      <c r="Q13" s="84">
        <v>107.527</v>
      </c>
      <c r="R13" s="85">
        <f t="shared" si="16"/>
        <v>0.2369208464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0.07784062593</v>
      </c>
      <c r="D15" s="77">
        <f t="shared" si="3"/>
        <v>0.3592282491</v>
      </c>
      <c r="E15" s="77">
        <f t="shared" si="4"/>
        <v>0.1408173018</v>
      </c>
      <c r="F15" s="77">
        <f t="shared" si="5"/>
        <v>0.1807997382</v>
      </c>
      <c r="G15" s="77">
        <f t="shared" si="6"/>
        <v>0.1512145592</v>
      </c>
      <c r="H15" s="77">
        <f t="shared" si="7"/>
        <v>-0.01921746568</v>
      </c>
      <c r="I15" s="77">
        <f t="shared" si="8"/>
        <v>-0.00008997924398</v>
      </c>
      <c r="J15" s="77">
        <f t="shared" si="9"/>
        <v>-0.005038509099</v>
      </c>
      <c r="K15" s="77">
        <f t="shared" si="10"/>
        <v>0.1144427988</v>
      </c>
      <c r="L15" s="23">
        <f t="shared" ref="L15:M15" si="22">U58</f>
        <v>-106.003</v>
      </c>
      <c r="M15" s="23">
        <f t="shared" si="22"/>
        <v>5.42066</v>
      </c>
      <c r="N15" s="78">
        <f t="shared" si="12"/>
        <v>0.05113685462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0.0494477208</v>
      </c>
      <c r="D16" s="77">
        <f t="shared" si="3"/>
        <v>0.4197301392</v>
      </c>
      <c r="E16" s="77">
        <f t="shared" si="4"/>
        <v>0.1376916547</v>
      </c>
      <c r="F16" s="77">
        <f t="shared" si="5"/>
        <v>0.251742229</v>
      </c>
      <c r="G16" s="77">
        <f t="shared" si="6"/>
        <v>0.1188704951</v>
      </c>
      <c r="H16" s="77">
        <f t="shared" si="7"/>
        <v>-0.03004743084</v>
      </c>
      <c r="I16" s="77">
        <f t="shared" si="8"/>
        <v>-0.00009203804498</v>
      </c>
      <c r="J16" s="77">
        <f t="shared" si="9"/>
        <v>-0.006319398962</v>
      </c>
      <c r="K16" s="77">
        <f t="shared" si="10"/>
        <v>0.05896972604</v>
      </c>
      <c r="L16" s="23">
        <f t="shared" ref="L16:M16" si="23">U59</f>
        <v>-112.572</v>
      </c>
      <c r="M16" s="23">
        <f t="shared" si="23"/>
        <v>2.95891</v>
      </c>
      <c r="N16" s="78">
        <f t="shared" si="12"/>
        <v>0.02628460008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0.1526425437</v>
      </c>
      <c r="D17" s="77">
        <f t="shared" si="3"/>
        <v>0.4551413998</v>
      </c>
      <c r="E17" s="77">
        <f t="shared" si="4"/>
        <v>0.111656324</v>
      </c>
      <c r="F17" s="77">
        <f t="shared" si="5"/>
        <v>0.2302577257</v>
      </c>
      <c r="G17" s="77">
        <f t="shared" si="6"/>
        <v>0.07262970741</v>
      </c>
      <c r="H17" s="77">
        <f t="shared" si="7"/>
        <v>-0.04690388648</v>
      </c>
      <c r="I17" s="77">
        <f t="shared" si="8"/>
        <v>-0.00007420094479</v>
      </c>
      <c r="J17" s="77">
        <f t="shared" si="9"/>
        <v>-0.005663840862</v>
      </c>
      <c r="K17" s="77">
        <f t="shared" si="10"/>
        <v>0.03030308661</v>
      </c>
      <c r="L17" s="23">
        <f t="shared" ref="L17:M17" si="24">U60</f>
        <v>-64.5855</v>
      </c>
      <c r="M17" s="23">
        <f t="shared" si="24"/>
        <v>2.13302</v>
      </c>
      <c r="N17" s="78">
        <f t="shared" si="12"/>
        <v>0.03302629847</v>
      </c>
      <c r="O17" s="23"/>
      <c r="P17" s="23"/>
      <c r="Q17" s="93"/>
      <c r="R17" s="95" t="s">
        <v>108</v>
      </c>
      <c r="S17" s="96">
        <f>$R$9/sqrt(sum(Y27:Y29))</f>
        <v>0.3191364403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0.8022210799</v>
      </c>
      <c r="D18" s="77">
        <f t="shared" si="3"/>
        <v>0.07226876154</v>
      </c>
      <c r="E18" s="77">
        <f t="shared" si="4"/>
        <v>0.0227560384</v>
      </c>
      <c r="F18" s="77">
        <f t="shared" si="5"/>
        <v>0.02398951025</v>
      </c>
      <c r="G18" s="77">
        <f t="shared" si="6"/>
        <v>0.01810181959</v>
      </c>
      <c r="H18" s="77">
        <f t="shared" si="7"/>
        <v>-0.006072248255</v>
      </c>
      <c r="I18" s="77">
        <f t="shared" si="8"/>
        <v>-0.00001785058301</v>
      </c>
      <c r="J18" s="77">
        <f t="shared" si="9"/>
        <v>-0.0008933770837</v>
      </c>
      <c r="K18" s="77">
        <f t="shared" si="10"/>
        <v>0.06763130596</v>
      </c>
      <c r="L18" s="23">
        <f t="shared" ref="L18:M18" si="25">U61</f>
        <v>-31.9083</v>
      </c>
      <c r="M18" s="23">
        <f t="shared" si="25"/>
        <v>1.50373</v>
      </c>
      <c r="N18" s="78">
        <f t="shared" si="12"/>
        <v>0.04712660969</v>
      </c>
      <c r="O18" s="78">
        <f t="shared" ref="O18:O23" si="27">M18/abs(C61)/D61</f>
        <v>0.05874516498</v>
      </c>
      <c r="P18" s="23"/>
      <c r="Q18" s="93"/>
      <c r="R18" s="95" t="s">
        <v>109</v>
      </c>
      <c r="S18" s="96">
        <f>$R$9/sqrt(sum(Y30:Y32))</f>
        <v>0.3012786866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0.8160864288</v>
      </c>
      <c r="D19" s="77">
        <f t="shared" si="3"/>
        <v>0.08207146216</v>
      </c>
      <c r="E19" s="77">
        <f t="shared" si="4"/>
        <v>0.02193562197</v>
      </c>
      <c r="F19" s="77">
        <f t="shared" si="5"/>
        <v>0.02350250502</v>
      </c>
      <c r="G19" s="77">
        <f t="shared" si="6"/>
        <v>0.02040499798</v>
      </c>
      <c r="H19" s="77">
        <f t="shared" si="7"/>
        <v>-0.00806557081</v>
      </c>
      <c r="I19" s="77">
        <f t="shared" si="8"/>
        <v>-0.00001761544199</v>
      </c>
      <c r="J19" s="77">
        <f t="shared" si="9"/>
        <v>-0.0008660475051</v>
      </c>
      <c r="K19" s="77">
        <f t="shared" si="10"/>
        <v>0.04491524715</v>
      </c>
      <c r="L19" s="23">
        <f t="shared" ref="L19:M19" si="26">U62</f>
        <v>-35.8867</v>
      </c>
      <c r="M19" s="23">
        <f t="shared" si="26"/>
        <v>1.01056</v>
      </c>
      <c r="N19" s="78">
        <f t="shared" si="12"/>
        <v>0.02815973606</v>
      </c>
      <c r="O19" s="78">
        <f t="shared" si="27"/>
        <v>0.03450582569</v>
      </c>
      <c r="P19" s="97">
        <f>1/sqrt(1/O18^2+1/O19^2+1/O20^2)</f>
        <v>0.02108925067</v>
      </c>
      <c r="Q19" s="93"/>
      <c r="R19" s="95" t="s">
        <v>110</v>
      </c>
      <c r="S19" s="96">
        <f>$R$9/sqrt(sum(Y33:Y35))</f>
        <v>0.2595325707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0.8593651547</v>
      </c>
      <c r="D20" s="77">
        <f t="shared" si="3"/>
        <v>0.07865642783</v>
      </c>
      <c r="E20" s="77">
        <f t="shared" si="4"/>
        <v>0.01551263984</v>
      </c>
      <c r="F20" s="77">
        <f t="shared" si="5"/>
        <v>0.01713271126</v>
      </c>
      <c r="G20" s="77">
        <f t="shared" si="6"/>
        <v>0.01712083157</v>
      </c>
      <c r="H20" s="77">
        <f t="shared" si="7"/>
        <v>-0.009374431589</v>
      </c>
      <c r="I20" s="77">
        <f t="shared" si="8"/>
        <v>-0.000008379152986</v>
      </c>
      <c r="J20" s="77">
        <f t="shared" si="9"/>
        <v>-0.0006961914393</v>
      </c>
      <c r="K20" s="77">
        <f t="shared" si="10"/>
        <v>0.0223058072</v>
      </c>
      <c r="L20" s="23">
        <f t="shared" ref="L20:M20" si="28">U63</f>
        <v>-36.317</v>
      </c>
      <c r="M20" s="23">
        <f t="shared" si="28"/>
        <v>0.933075</v>
      </c>
      <c r="N20" s="78">
        <f t="shared" si="12"/>
        <v>0.02569251315</v>
      </c>
      <c r="O20" s="78">
        <f t="shared" si="27"/>
        <v>0.02989708509</v>
      </c>
      <c r="P20" s="23"/>
      <c r="Q20" s="93"/>
      <c r="R20" s="95" t="s">
        <v>111</v>
      </c>
      <c r="S20" s="96">
        <f>$R$9/sqrt(sum(Y36:Y38))</f>
        <v>0.1074606456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0.02348121588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0.05890082879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0.02120380441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0.0009778149506</v>
      </c>
      <c r="Z27" s="78">
        <f t="shared" si="33"/>
        <v>0.001819637778</v>
      </c>
      <c r="AA27" s="78">
        <f t="shared" si="33"/>
        <v>0.001078567735</v>
      </c>
      <c r="AB27" s="78">
        <f t="shared" si="33"/>
        <v>0.0009089101776</v>
      </c>
      <c r="AC27" s="78">
        <f t="shared" si="33"/>
        <v>0.001162166586</v>
      </c>
      <c r="AD27" s="78">
        <f t="shared" si="33"/>
        <v>0.001705596329</v>
      </c>
      <c r="AE27" s="78">
        <f t="shared" si="33"/>
        <v>0.001109924331</v>
      </c>
      <c r="AF27" s="78">
        <f t="shared" si="33"/>
        <v>0.0009250171529</v>
      </c>
      <c r="AG27" s="78">
        <f t="shared" si="33"/>
        <v>0.001194250105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0.002322048002</v>
      </c>
      <c r="Z28" s="78">
        <f t="shared" si="45"/>
        <v>0.005366609559</v>
      </c>
      <c r="AA28" s="78">
        <f t="shared" si="45"/>
        <v>0.003484419793</v>
      </c>
      <c r="AB28" s="78">
        <f t="shared" si="45"/>
        <v>0.002268902968</v>
      </c>
      <c r="AC28" s="78">
        <f t="shared" si="45"/>
        <v>0.002647681367</v>
      </c>
      <c r="AD28" s="78">
        <f t="shared" si="45"/>
        <v>0.004259607183</v>
      </c>
      <c r="AE28" s="78">
        <f t="shared" si="45"/>
        <v>0.001583537381</v>
      </c>
      <c r="AF28" s="78">
        <f t="shared" si="45"/>
        <v>0.002725889549</v>
      </c>
      <c r="AG28" s="78">
        <f t="shared" si="45"/>
        <v>0.002272092601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0.001114568586</v>
      </c>
      <c r="Z29" s="78">
        <f t="shared" si="47"/>
        <v>0.003131540667</v>
      </c>
      <c r="AA29" s="78">
        <f t="shared" si="47"/>
        <v>0.001640830066</v>
      </c>
      <c r="AB29" s="78">
        <f t="shared" si="47"/>
        <v>0.001456466357</v>
      </c>
      <c r="AC29" s="78">
        <f t="shared" si="47"/>
        <v>0.001329221411</v>
      </c>
      <c r="AD29" s="78">
        <f t="shared" si="47"/>
        <v>0.003631428401</v>
      </c>
      <c r="AE29" s="78">
        <f t="shared" si="47"/>
        <v>0.003621415019</v>
      </c>
      <c r="AF29" s="78">
        <f t="shared" si="47"/>
        <v>0.001701108825</v>
      </c>
      <c r="AG29" s="78">
        <f t="shared" si="47"/>
        <v>0.00116558752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0.001101899131</v>
      </c>
      <c r="Z30" s="78">
        <f t="shared" si="49"/>
        <v>0.005654779873</v>
      </c>
      <c r="AA30" s="78">
        <f t="shared" si="49"/>
        <v>0.01163364157</v>
      </c>
      <c r="AB30" s="78">
        <f t="shared" si="49"/>
        <v>0.006745617762</v>
      </c>
      <c r="AC30" s="78">
        <f t="shared" si="49"/>
        <v>0.001391701424</v>
      </c>
      <c r="AD30" s="78">
        <f t="shared" si="49"/>
        <v>0.002777353042</v>
      </c>
      <c r="AE30" s="78">
        <f t="shared" si="49"/>
        <v>0.0120055437</v>
      </c>
      <c r="AF30" s="78">
        <f t="shared" si="49"/>
        <v>0.008805465743</v>
      </c>
      <c r="AG30" s="78">
        <f t="shared" si="49"/>
        <v>0.001783658658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0.002457402711</v>
      </c>
      <c r="Z31" s="78">
        <f t="shared" si="51"/>
        <v>0.03713239719</v>
      </c>
      <c r="AA31" s="78">
        <f t="shared" si="51"/>
        <v>0.08578747469</v>
      </c>
      <c r="AB31" s="78">
        <f t="shared" si="51"/>
        <v>0.03859958243</v>
      </c>
      <c r="AC31" s="78">
        <f t="shared" si="51"/>
        <v>0.002946106171</v>
      </c>
      <c r="AD31" s="78">
        <f t="shared" si="51"/>
        <v>0.01746600779</v>
      </c>
      <c r="AE31" s="78">
        <f t="shared" si="51"/>
        <v>0.09211065971</v>
      </c>
      <c r="AF31" s="78">
        <f t="shared" si="51"/>
        <v>0.06636825382</v>
      </c>
      <c r="AG31" s="78">
        <f t="shared" si="51"/>
        <v>0.003672416497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0.001393953998</v>
      </c>
      <c r="Z32" s="78">
        <f t="shared" si="53"/>
        <v>0.1479357889</v>
      </c>
      <c r="AA32" s="78">
        <f t="shared" si="53"/>
        <v>0.106504625</v>
      </c>
      <c r="AB32" s="78">
        <f t="shared" si="53"/>
        <v>0.03291063553</v>
      </c>
      <c r="AC32" s="78">
        <f t="shared" si="53"/>
        <v>0.001535588596</v>
      </c>
      <c r="AD32" s="78">
        <f t="shared" si="53"/>
        <v>0.1799148025</v>
      </c>
      <c r="AE32" s="78">
        <f t="shared" si="53"/>
        <v>0.1958035417</v>
      </c>
      <c r="AF32" s="78">
        <f t="shared" si="53"/>
        <v>0.154459633</v>
      </c>
      <c r="AG32" s="78">
        <f t="shared" si="53"/>
        <v>0.002100708916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0.001460154027</v>
      </c>
      <c r="Z33" s="78">
        <f t="shared" si="55"/>
        <v>0.009828683186</v>
      </c>
      <c r="AA33" s="78">
        <f t="shared" si="55"/>
        <v>0.01702111295</v>
      </c>
      <c r="AB33" s="78">
        <f t="shared" si="55"/>
        <v>0.02744785019</v>
      </c>
      <c r="AC33" s="78">
        <f t="shared" si="55"/>
        <v>0.008392941565</v>
      </c>
      <c r="AD33" s="78">
        <f t="shared" si="55"/>
        <v>0.005374233432</v>
      </c>
      <c r="AE33" s="78">
        <f t="shared" si="55"/>
        <v>0.01522195187</v>
      </c>
      <c r="AF33" s="78">
        <f t="shared" si="55"/>
        <v>0.01449119665</v>
      </c>
      <c r="AG33" s="78">
        <f t="shared" si="55"/>
        <v>0.00662316045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0.003388390263</v>
      </c>
      <c r="Z34" s="78">
        <f t="shared" si="57"/>
        <v>0.09135500575</v>
      </c>
      <c r="AA34" s="78">
        <f t="shared" si="57"/>
        <v>0.1842307305</v>
      </c>
      <c r="AB34" s="78">
        <f t="shared" si="57"/>
        <v>0.1868765748</v>
      </c>
      <c r="AC34" s="78">
        <f t="shared" si="57"/>
        <v>0.02142745589</v>
      </c>
      <c r="AD34" s="78">
        <f t="shared" si="57"/>
        <v>0.06881842378</v>
      </c>
      <c r="AE34" s="78">
        <f t="shared" si="57"/>
        <v>0.1562595412</v>
      </c>
      <c r="AF34" s="78">
        <f t="shared" si="57"/>
        <v>0.1639015021</v>
      </c>
      <c r="AG34" s="78">
        <f t="shared" si="57"/>
        <v>0.01497519924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0.001826341547</v>
      </c>
      <c r="Z35" s="78">
        <f t="shared" si="59"/>
        <v>0.1937055813</v>
      </c>
      <c r="AA35" s="78">
        <f t="shared" si="59"/>
        <v>0.3146617987</v>
      </c>
      <c r="AB35" s="78">
        <f t="shared" si="59"/>
        <v>0.2547196863</v>
      </c>
      <c r="AC35" s="78">
        <f t="shared" si="59"/>
        <v>0.01292585541</v>
      </c>
      <c r="AD35" s="78">
        <f t="shared" si="59"/>
        <v>0.1869844406</v>
      </c>
      <c r="AE35" s="78">
        <f t="shared" si="59"/>
        <v>0.269386355</v>
      </c>
      <c r="AF35" s="78">
        <f t="shared" si="59"/>
        <v>0.2835504915</v>
      </c>
      <c r="AG35" s="78">
        <f t="shared" si="59"/>
        <v>0.008540503481</v>
      </c>
    </row>
    <row r="36">
      <c r="A36" s="76">
        <v>4.0</v>
      </c>
      <c r="B36" s="68" t="s">
        <v>94</v>
      </c>
      <c r="C36" s="96">
        <f t="shared" si="34"/>
        <v>0.322323</v>
      </c>
      <c r="D36" s="96">
        <f t="shared" si="35"/>
        <v>0.630271</v>
      </c>
      <c r="E36" s="96">
        <f t="shared" si="36"/>
        <v>0.010236</v>
      </c>
      <c r="F36" s="96">
        <f t="shared" si="37"/>
        <v>0.013271</v>
      </c>
      <c r="G36" s="96">
        <f t="shared" si="38"/>
        <v>0.012322</v>
      </c>
      <c r="H36" s="96">
        <f t="shared" si="39"/>
        <v>0.003791</v>
      </c>
      <c r="I36" s="96">
        <f t="shared" si="40"/>
        <v>0.0000826</v>
      </c>
      <c r="J36" s="96">
        <f t="shared" si="41"/>
        <v>0.000396</v>
      </c>
      <c r="K36" s="96">
        <f t="shared" si="42"/>
        <v>0.007308</v>
      </c>
      <c r="L36" s="99">
        <f t="shared" si="43"/>
        <v>1790000000</v>
      </c>
      <c r="M36" s="65"/>
      <c r="O36" s="100">
        <f t="shared" ref="O36:W36" si="60">C36*$L36</f>
        <v>576958170</v>
      </c>
      <c r="P36" s="100">
        <f t="shared" si="60"/>
        <v>1128185090</v>
      </c>
      <c r="Q36" s="100">
        <f t="shared" si="60"/>
        <v>18322440</v>
      </c>
      <c r="R36" s="100">
        <f t="shared" si="60"/>
        <v>23755090</v>
      </c>
      <c r="S36" s="100">
        <f t="shared" si="60"/>
        <v>22056380</v>
      </c>
      <c r="T36" s="100">
        <f t="shared" si="60"/>
        <v>6785890</v>
      </c>
      <c r="U36" s="100">
        <f t="shared" si="60"/>
        <v>147854</v>
      </c>
      <c r="V36" s="100">
        <f t="shared" si="60"/>
        <v>708840</v>
      </c>
      <c r="W36" s="100">
        <f t="shared" si="60"/>
        <v>13081320</v>
      </c>
      <c r="X36" s="65"/>
      <c r="Y36" s="78">
        <f t="shared" ref="Y36:AG36" si="61">O36/O$45</f>
        <v>0.003858800588</v>
      </c>
      <c r="Z36" s="78">
        <f t="shared" si="61"/>
        <v>0.01708762184</v>
      </c>
      <c r="AA36" s="78">
        <f t="shared" si="61"/>
        <v>0.01318432145</v>
      </c>
      <c r="AB36" s="78">
        <f t="shared" si="61"/>
        <v>0.01729378851</v>
      </c>
      <c r="AC36" s="78">
        <f t="shared" si="61"/>
        <v>0.05563965238</v>
      </c>
      <c r="AD36" s="78">
        <f t="shared" si="61"/>
        <v>0.01034854537</v>
      </c>
      <c r="AE36" s="78">
        <f t="shared" si="61"/>
        <v>0.01142565982</v>
      </c>
      <c r="AF36" s="78">
        <f t="shared" si="61"/>
        <v>0.01146690612</v>
      </c>
      <c r="AG36" s="78">
        <f t="shared" si="61"/>
        <v>0.0595528033</v>
      </c>
    </row>
    <row r="37">
      <c r="A37" s="76">
        <v>4.0</v>
      </c>
      <c r="B37" s="68" t="s">
        <v>96</v>
      </c>
      <c r="C37" s="96">
        <f t="shared" si="34"/>
        <v>0.217369</v>
      </c>
      <c r="D37" s="96">
        <f t="shared" si="35"/>
        <v>0.719211</v>
      </c>
      <c r="E37" s="96">
        <f t="shared" si="36"/>
        <v>0.014285</v>
      </c>
      <c r="F37" s="96">
        <f t="shared" si="37"/>
        <v>0.02706</v>
      </c>
      <c r="G37" s="96">
        <f t="shared" si="38"/>
        <v>0.011998</v>
      </c>
      <c r="H37" s="96">
        <f t="shared" si="39"/>
        <v>0.005272</v>
      </c>
      <c r="I37" s="96">
        <f t="shared" si="40"/>
        <v>0.000124</v>
      </c>
      <c r="J37" s="96">
        <f t="shared" si="41"/>
        <v>0.000682</v>
      </c>
      <c r="K37" s="96">
        <f t="shared" si="42"/>
        <v>0.003999</v>
      </c>
      <c r="L37" s="99">
        <f t="shared" si="43"/>
        <v>6000000000</v>
      </c>
      <c r="M37" s="65"/>
      <c r="O37" s="100">
        <f t="shared" ref="O37:W37" si="62">C37*$L37</f>
        <v>1304214000</v>
      </c>
      <c r="P37" s="100">
        <f t="shared" si="62"/>
        <v>4315266000</v>
      </c>
      <c r="Q37" s="100">
        <f t="shared" si="62"/>
        <v>85710000</v>
      </c>
      <c r="R37" s="100">
        <f t="shared" si="62"/>
        <v>162360000</v>
      </c>
      <c r="S37" s="100">
        <f t="shared" si="62"/>
        <v>71988000</v>
      </c>
      <c r="T37" s="100">
        <f t="shared" si="62"/>
        <v>31632000</v>
      </c>
      <c r="U37" s="100">
        <f t="shared" si="62"/>
        <v>744000</v>
      </c>
      <c r="V37" s="100">
        <f t="shared" si="62"/>
        <v>4092000</v>
      </c>
      <c r="W37" s="100">
        <f t="shared" si="62"/>
        <v>23994000</v>
      </c>
      <c r="X37" s="65"/>
      <c r="Y37" s="78">
        <f t="shared" ref="Y37:AG37" si="63">O37/O$45</f>
        <v>0.008722819108</v>
      </c>
      <c r="Z37" s="78">
        <f t="shared" si="63"/>
        <v>0.06535951785</v>
      </c>
      <c r="AA37" s="78">
        <f t="shared" si="63"/>
        <v>0.06167454724</v>
      </c>
      <c r="AB37" s="78">
        <f t="shared" si="63"/>
        <v>0.1181986472</v>
      </c>
      <c r="AC37" s="78">
        <f t="shared" si="63"/>
        <v>0.1815976736</v>
      </c>
      <c r="AD37" s="78">
        <f t="shared" si="63"/>
        <v>0.04823909425</v>
      </c>
      <c r="AE37" s="78">
        <f t="shared" si="63"/>
        <v>0.0574938176</v>
      </c>
      <c r="AF37" s="78">
        <f t="shared" si="63"/>
        <v>0.06619629229</v>
      </c>
      <c r="AG37" s="78">
        <f t="shared" si="63"/>
        <v>0.1092328574</v>
      </c>
    </row>
    <row r="38">
      <c r="A38" s="76">
        <v>4.0</v>
      </c>
      <c r="B38" s="68" t="s">
        <v>98</v>
      </c>
      <c r="C38" s="96">
        <f t="shared" si="34"/>
        <v>0.339667</v>
      </c>
      <c r="D38" s="96">
        <f t="shared" si="35"/>
        <v>0.614797</v>
      </c>
      <c r="E38" s="96">
        <f t="shared" si="36"/>
        <v>0.010156</v>
      </c>
      <c r="F38" s="96">
        <f t="shared" si="37"/>
        <v>0.022301</v>
      </c>
      <c r="G38" s="96">
        <f t="shared" si="38"/>
        <v>0.005514</v>
      </c>
      <c r="H38" s="96">
        <f t="shared" si="39"/>
        <v>0.005748</v>
      </c>
      <c r="I38" s="96">
        <f t="shared" si="40"/>
        <v>0.0000888</v>
      </c>
      <c r="J38" s="96">
        <f t="shared" si="41"/>
        <v>0.000549</v>
      </c>
      <c r="K38" s="96">
        <f t="shared" si="42"/>
        <v>0.001179</v>
      </c>
      <c r="L38" s="99">
        <f t="shared" si="43"/>
        <v>11600000000</v>
      </c>
      <c r="M38" s="65"/>
      <c r="O38" s="100">
        <f t="shared" ref="O38:W38" si="64">C38*$L38</f>
        <v>3940137200</v>
      </c>
      <c r="P38" s="100">
        <f t="shared" si="64"/>
        <v>7131645200</v>
      </c>
      <c r="Q38" s="100">
        <f t="shared" si="64"/>
        <v>117809600</v>
      </c>
      <c r="R38" s="100">
        <f t="shared" si="64"/>
        <v>258691600</v>
      </c>
      <c r="S38" s="100">
        <f t="shared" si="64"/>
        <v>63962400</v>
      </c>
      <c r="T38" s="100">
        <f t="shared" si="64"/>
        <v>66676800</v>
      </c>
      <c r="U38" s="100">
        <f t="shared" si="64"/>
        <v>1030080</v>
      </c>
      <c r="V38" s="100">
        <f t="shared" si="64"/>
        <v>6368400</v>
      </c>
      <c r="W38" s="100">
        <f t="shared" si="64"/>
        <v>13676400</v>
      </c>
      <c r="X38" s="65"/>
      <c r="Y38" s="78">
        <f t="shared" ref="Y38:AG38" si="65">O38/O$45</f>
        <v>0.02635235019</v>
      </c>
      <c r="Z38" s="78">
        <f t="shared" si="65"/>
        <v>0.1080167229</v>
      </c>
      <c r="AA38" s="78">
        <f t="shared" si="65"/>
        <v>0.08477253227</v>
      </c>
      <c r="AB38" s="78">
        <f t="shared" si="65"/>
        <v>0.1883283885</v>
      </c>
      <c r="AC38" s="78">
        <f t="shared" si="65"/>
        <v>0.161352212</v>
      </c>
      <c r="AD38" s="78">
        <f t="shared" si="65"/>
        <v>0.1016827403</v>
      </c>
      <c r="AE38" s="78">
        <f t="shared" si="65"/>
        <v>0.07960111778</v>
      </c>
      <c r="AF38" s="78">
        <f t="shared" si="65"/>
        <v>0.1030216197</v>
      </c>
      <c r="AG38" s="78">
        <f t="shared" si="65"/>
        <v>0.06226190928</v>
      </c>
    </row>
    <row r="39">
      <c r="A39" s="76">
        <v>5.0</v>
      </c>
      <c r="B39" s="68" t="s">
        <v>94</v>
      </c>
      <c r="C39" s="96">
        <f t="shared" si="34"/>
        <v>0.915865</v>
      </c>
      <c r="D39" s="96">
        <f t="shared" si="35"/>
        <v>0.079507</v>
      </c>
      <c r="E39" s="96">
        <f t="shared" si="36"/>
        <v>0.000623</v>
      </c>
      <c r="F39" s="96">
        <f t="shared" si="37"/>
        <v>0.000639</v>
      </c>
      <c r="G39" s="96">
        <f t="shared" si="38"/>
        <v>0.000785</v>
      </c>
      <c r="H39" s="96">
        <f t="shared" si="39"/>
        <v>0.001247</v>
      </c>
      <c r="I39" s="96">
        <f t="shared" si="40"/>
        <v>0.00000642</v>
      </c>
      <c r="J39" s="96">
        <f t="shared" si="41"/>
        <v>0.0000272</v>
      </c>
      <c r="K39" s="96">
        <f t="shared" si="42"/>
        <v>0.0013</v>
      </c>
      <c r="L39" s="99">
        <f t="shared" si="43"/>
        <v>23200000000</v>
      </c>
      <c r="M39" s="65"/>
      <c r="O39" s="100">
        <f t="shared" ref="O39:W39" si="66">C39*$L39</f>
        <v>21248068000</v>
      </c>
      <c r="P39" s="100">
        <f t="shared" si="66"/>
        <v>1844562400</v>
      </c>
      <c r="Q39" s="100">
        <f t="shared" si="66"/>
        <v>14453600</v>
      </c>
      <c r="R39" s="100">
        <f t="shared" si="66"/>
        <v>14824800</v>
      </c>
      <c r="S39" s="100">
        <f t="shared" si="66"/>
        <v>18212000</v>
      </c>
      <c r="T39" s="100">
        <f t="shared" si="66"/>
        <v>28930400</v>
      </c>
      <c r="U39" s="100">
        <f t="shared" si="66"/>
        <v>148944</v>
      </c>
      <c r="V39" s="100">
        <f t="shared" si="66"/>
        <v>631040</v>
      </c>
      <c r="W39" s="100">
        <f t="shared" si="66"/>
        <v>30160000</v>
      </c>
      <c r="X39" s="65"/>
      <c r="Y39" s="78">
        <f t="shared" ref="Y39:AG39" si="67">O39/O$45</f>
        <v>0.1421109216</v>
      </c>
      <c r="Z39" s="78">
        <f t="shared" si="67"/>
        <v>0.02793795541</v>
      </c>
      <c r="AA39" s="78">
        <f t="shared" si="67"/>
        <v>0.01040041111</v>
      </c>
      <c r="AB39" s="78">
        <f t="shared" si="67"/>
        <v>0.01079250619</v>
      </c>
      <c r="AC39" s="78">
        <f t="shared" si="67"/>
        <v>0.04594177962</v>
      </c>
      <c r="AD39" s="78">
        <f t="shared" si="67"/>
        <v>0.04411912912</v>
      </c>
      <c r="AE39" s="78">
        <f t="shared" si="67"/>
        <v>0.01150989136</v>
      </c>
      <c r="AF39" s="78">
        <f t="shared" si="67"/>
        <v>0.01020833536</v>
      </c>
      <c r="AG39" s="78">
        <f t="shared" si="67"/>
        <v>0.1373036167</v>
      </c>
    </row>
    <row r="40">
      <c r="A40" s="76">
        <v>5.0</v>
      </c>
      <c r="B40" s="68" t="s">
        <v>96</v>
      </c>
      <c r="C40" s="96">
        <f t="shared" si="34"/>
        <v>0.907168</v>
      </c>
      <c r="D40" s="96">
        <f t="shared" si="35"/>
        <v>0.087937</v>
      </c>
      <c r="E40" s="96">
        <f t="shared" si="36"/>
        <v>0.000835</v>
      </c>
      <c r="F40" s="96">
        <f t="shared" si="37"/>
        <v>0.000931</v>
      </c>
      <c r="G40" s="96">
        <f t="shared" si="38"/>
        <v>0.001149</v>
      </c>
      <c r="H40" s="96">
        <f t="shared" si="39"/>
        <v>0.00096</v>
      </c>
      <c r="I40" s="96">
        <f t="shared" si="40"/>
        <v>0.00000866</v>
      </c>
      <c r="J40" s="96">
        <f t="shared" si="41"/>
        <v>0.0000385</v>
      </c>
      <c r="K40" s="96">
        <f t="shared" si="42"/>
        <v>0.000971</v>
      </c>
      <c r="L40" s="99">
        <f t="shared" si="43"/>
        <v>51500000000</v>
      </c>
      <c r="M40" s="65"/>
      <c r="O40" s="100">
        <f t="shared" ref="O40:W40" si="68">C40*$L40</f>
        <v>46719152000</v>
      </c>
      <c r="P40" s="100">
        <f t="shared" si="68"/>
        <v>4528755500</v>
      </c>
      <c r="Q40" s="100">
        <f t="shared" si="68"/>
        <v>43002500</v>
      </c>
      <c r="R40" s="100">
        <f t="shared" si="68"/>
        <v>47946500</v>
      </c>
      <c r="S40" s="100">
        <f t="shared" si="68"/>
        <v>59173500</v>
      </c>
      <c r="T40" s="100">
        <f t="shared" si="68"/>
        <v>49440000</v>
      </c>
      <c r="U40" s="100">
        <f t="shared" si="68"/>
        <v>445990</v>
      </c>
      <c r="V40" s="100">
        <f t="shared" si="68"/>
        <v>1982750</v>
      </c>
      <c r="W40" s="100">
        <f t="shared" si="68"/>
        <v>50006500</v>
      </c>
      <c r="X40" s="65"/>
      <c r="Y40" s="78">
        <f t="shared" ref="Y40:AG40" si="69">O40/O$45</f>
        <v>0.312466138</v>
      </c>
      <c r="Z40" s="78">
        <f t="shared" si="69"/>
        <v>0.06859305451</v>
      </c>
      <c r="AA40" s="78">
        <f t="shared" si="69"/>
        <v>0.03094341054</v>
      </c>
      <c r="AB40" s="78">
        <f t="shared" si="69"/>
        <v>0.0349052195</v>
      </c>
      <c r="AC40" s="78">
        <f t="shared" si="69"/>
        <v>0.1492716833</v>
      </c>
      <c r="AD40" s="78">
        <f t="shared" si="69"/>
        <v>0.07539645991</v>
      </c>
      <c r="AE40" s="78">
        <f t="shared" si="69"/>
        <v>0.03446460714</v>
      </c>
      <c r="AF40" s="78">
        <f t="shared" si="69"/>
        <v>0.03207495077</v>
      </c>
      <c r="AG40" s="78">
        <f t="shared" si="69"/>
        <v>0.2276549506</v>
      </c>
    </row>
    <row r="41">
      <c r="A41" s="76">
        <v>5.0</v>
      </c>
      <c r="B41" s="68" t="s">
        <v>98</v>
      </c>
      <c r="C41" s="96">
        <f t="shared" si="34"/>
        <v>0.893274</v>
      </c>
      <c r="D41" s="96">
        <f t="shared" si="35"/>
        <v>0.101785</v>
      </c>
      <c r="E41" s="96">
        <f t="shared" si="36"/>
        <v>0.000929</v>
      </c>
      <c r="F41" s="96">
        <f t="shared" si="37"/>
        <v>0.001045</v>
      </c>
      <c r="G41" s="96">
        <f t="shared" si="38"/>
        <v>0.00137</v>
      </c>
      <c r="H41" s="96">
        <f t="shared" si="39"/>
        <v>0.001056</v>
      </c>
      <c r="I41" s="96">
        <f t="shared" si="40"/>
        <v>0.00000673</v>
      </c>
      <c r="J41" s="96">
        <f t="shared" si="41"/>
        <v>0.0000465</v>
      </c>
      <c r="K41" s="96">
        <f t="shared" si="42"/>
        <v>0.000488</v>
      </c>
      <c r="L41" s="99">
        <f t="shared" si="43"/>
        <v>60400000000</v>
      </c>
      <c r="M41" s="65"/>
      <c r="O41" s="100">
        <f t="shared" ref="O41:W41" si="70">C41*$L41</f>
        <v>53953749600</v>
      </c>
      <c r="P41" s="100">
        <f t="shared" si="70"/>
        <v>6147814000</v>
      </c>
      <c r="Q41" s="100">
        <f t="shared" si="70"/>
        <v>56111600</v>
      </c>
      <c r="R41" s="100">
        <f t="shared" si="70"/>
        <v>63118000</v>
      </c>
      <c r="S41" s="100">
        <f t="shared" si="70"/>
        <v>82748000</v>
      </c>
      <c r="T41" s="100">
        <f t="shared" si="70"/>
        <v>63782400</v>
      </c>
      <c r="U41" s="100">
        <f t="shared" si="70"/>
        <v>406492</v>
      </c>
      <c r="V41" s="100">
        <f t="shared" si="70"/>
        <v>2808600</v>
      </c>
      <c r="W41" s="100">
        <f t="shared" si="70"/>
        <v>29475200</v>
      </c>
      <c r="X41" s="65"/>
      <c r="Y41" s="78">
        <f t="shared" ref="Y41:AG41" si="71">O41/O$45</f>
        <v>0.3608524352</v>
      </c>
      <c r="Z41" s="78">
        <f t="shared" si="71"/>
        <v>0.09311550177</v>
      </c>
      <c r="AA41" s="78">
        <f t="shared" si="71"/>
        <v>0.04037635661</v>
      </c>
      <c r="AB41" s="78">
        <f t="shared" si="71"/>
        <v>0.0459501245</v>
      </c>
      <c r="AC41" s="78">
        <f t="shared" si="71"/>
        <v>0.2087409609</v>
      </c>
      <c r="AD41" s="78">
        <f t="shared" si="71"/>
        <v>0.09726875333</v>
      </c>
      <c r="AE41" s="78">
        <f t="shared" si="71"/>
        <v>0.03141233455</v>
      </c>
      <c r="AF41" s="78">
        <f t="shared" si="71"/>
        <v>0.04543472789</v>
      </c>
      <c r="AG41" s="78">
        <f t="shared" si="71"/>
        <v>0.1341860598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0.01342067385</v>
      </c>
      <c r="Z42" s="78">
        <f t="shared" si="73"/>
        <v>0.01397317015</v>
      </c>
      <c r="AA42" s="78">
        <f t="shared" si="73"/>
        <v>0.003693305894</v>
      </c>
      <c r="AB42" s="78">
        <f t="shared" si="73"/>
        <v>0.004227894848</v>
      </c>
      <c r="AC42" s="78">
        <f t="shared" si="73"/>
        <v>0.012312962</v>
      </c>
      <c r="AD42" s="78">
        <f t="shared" si="73"/>
        <v>0.01182675214</v>
      </c>
      <c r="AE42" s="78">
        <f t="shared" si="73"/>
        <v>0.002539001171</v>
      </c>
      <c r="AF42" s="78">
        <f t="shared" si="73"/>
        <v>0.003950423895</v>
      </c>
      <c r="AG42" s="78">
        <f t="shared" si="73"/>
        <v>0.03169419083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0.05560676493</v>
      </c>
      <c r="Z43" s="78">
        <f t="shared" si="75"/>
        <v>0.0493732396</v>
      </c>
      <c r="AA43" s="78">
        <f t="shared" si="75"/>
        <v>0.01334410969</v>
      </c>
      <c r="AB43" s="78">
        <f t="shared" si="75"/>
        <v>0.01220577937</v>
      </c>
      <c r="AC43" s="78">
        <f t="shared" si="75"/>
        <v>0.05073549606</v>
      </c>
      <c r="AD43" s="78">
        <f t="shared" si="75"/>
        <v>0.06814092315</v>
      </c>
      <c r="AE43" s="78">
        <f t="shared" si="75"/>
        <v>0.01057839878</v>
      </c>
      <c r="AF43" s="78">
        <f t="shared" si="75"/>
        <v>0.01256758933</v>
      </c>
      <c r="AG43" s="78">
        <f t="shared" si="75"/>
        <v>0.1138791463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0.06056652322</v>
      </c>
      <c r="Z44" s="78">
        <f t="shared" si="77"/>
        <v>0.06061319171</v>
      </c>
      <c r="AA44" s="78">
        <f t="shared" si="77"/>
        <v>0.01556780416</v>
      </c>
      <c r="AB44" s="78">
        <f t="shared" si="77"/>
        <v>0.01616342476</v>
      </c>
      <c r="AC44" s="78">
        <f t="shared" si="77"/>
        <v>0.0806488618</v>
      </c>
      <c r="AD44" s="78">
        <f t="shared" si="77"/>
        <v>0.07204570947</v>
      </c>
      <c r="AE44" s="78">
        <f t="shared" si="77"/>
        <v>0.01387270179</v>
      </c>
      <c r="AF44" s="78">
        <f t="shared" si="77"/>
        <v>0.01815059627</v>
      </c>
      <c r="AG44" s="78">
        <f t="shared" si="77"/>
        <v>0.08190688829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149517487856</v>
      </c>
      <c r="P45" s="102">
        <f t="shared" si="78"/>
        <v>66023528659</v>
      </c>
      <c r="Q45" s="102">
        <f t="shared" si="78"/>
        <v>1389714296</v>
      </c>
      <c r="R45" s="102">
        <f t="shared" si="78"/>
        <v>1373619782</v>
      </c>
      <c r="S45" s="102">
        <f t="shared" si="78"/>
        <v>396414770</v>
      </c>
      <c r="T45" s="102">
        <f t="shared" si="78"/>
        <v>655733705</v>
      </c>
      <c r="U45" s="102">
        <f t="shared" si="78"/>
        <v>12940521.8</v>
      </c>
      <c r="V45" s="102">
        <f t="shared" si="78"/>
        <v>61816151</v>
      </c>
      <c r="W45" s="102">
        <f t="shared" si="78"/>
        <v>219659181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-25.5996</v>
      </c>
      <c r="D58" s="106">
        <v>0.322323</v>
      </c>
      <c r="E58" s="84">
        <v>-60.4173</v>
      </c>
      <c r="F58" s="106">
        <v>0.630271</v>
      </c>
      <c r="G58" s="108">
        <v>-1458.29</v>
      </c>
      <c r="H58" s="106">
        <v>0.010236</v>
      </c>
      <c r="I58" s="106">
        <v>-1444.15</v>
      </c>
      <c r="J58" s="106">
        <v>0.013271</v>
      </c>
      <c r="K58" s="106">
        <v>-1300.86</v>
      </c>
      <c r="L58" s="109">
        <v>0.012322</v>
      </c>
      <c r="M58" s="107">
        <v>537.354</v>
      </c>
      <c r="N58" s="106">
        <v>0.003791</v>
      </c>
      <c r="O58" s="107">
        <v>115.473</v>
      </c>
      <c r="P58" s="109">
        <v>8.26E-5</v>
      </c>
      <c r="Q58" s="107">
        <v>1348.73</v>
      </c>
      <c r="R58" s="106">
        <v>3.96E-4</v>
      </c>
      <c r="S58" s="107">
        <v>-1660.0</v>
      </c>
      <c r="T58" s="106">
        <v>0.007308</v>
      </c>
      <c r="U58" s="88">
        <v>-106.003</v>
      </c>
      <c r="V58" s="88">
        <v>5.42066</v>
      </c>
      <c r="W58" s="109">
        <v>1.79E9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-25.6082</v>
      </c>
      <c r="D59" s="106">
        <v>0.217369</v>
      </c>
      <c r="E59" s="84">
        <v>-65.6968</v>
      </c>
      <c r="F59" s="106">
        <v>0.719211</v>
      </c>
      <c r="G59" s="108">
        <v>-1085.07</v>
      </c>
      <c r="H59" s="106">
        <v>0.014285</v>
      </c>
      <c r="I59" s="106">
        <v>-1047.27</v>
      </c>
      <c r="J59" s="106">
        <v>0.02706</v>
      </c>
      <c r="K59" s="106">
        <v>-1115.31</v>
      </c>
      <c r="L59" s="109">
        <v>0.011998</v>
      </c>
      <c r="M59" s="107">
        <v>641.597</v>
      </c>
      <c r="N59" s="106">
        <v>0.005272</v>
      </c>
      <c r="O59" s="107">
        <v>83.5557</v>
      </c>
      <c r="P59" s="109">
        <v>1.24E-4</v>
      </c>
      <c r="Q59" s="107">
        <v>1043.09</v>
      </c>
      <c r="R59" s="106">
        <v>6.82E-4</v>
      </c>
      <c r="S59" s="107">
        <v>-1660.0</v>
      </c>
      <c r="T59" s="106">
        <v>0.003999</v>
      </c>
      <c r="U59" s="88">
        <v>-112.572</v>
      </c>
      <c r="V59" s="88">
        <v>2.95891</v>
      </c>
      <c r="W59" s="109">
        <v>6.0E9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-29.024</v>
      </c>
      <c r="D60" s="106">
        <v>0.339667</v>
      </c>
      <c r="E60" s="84">
        <v>-47.8134</v>
      </c>
      <c r="F60" s="106">
        <v>0.614797</v>
      </c>
      <c r="G60" s="108">
        <v>-710.061</v>
      </c>
      <c r="H60" s="106">
        <v>0.010156</v>
      </c>
      <c r="I60" s="106">
        <v>-666.845</v>
      </c>
      <c r="J60" s="106">
        <v>0.022301</v>
      </c>
      <c r="K60" s="106">
        <v>-850.712</v>
      </c>
      <c r="L60" s="109">
        <v>0.005514</v>
      </c>
      <c r="M60" s="107">
        <v>527.02</v>
      </c>
      <c r="N60" s="106">
        <v>0.005748</v>
      </c>
      <c r="O60" s="107">
        <v>53.9674</v>
      </c>
      <c r="P60" s="109">
        <v>8.88E-5</v>
      </c>
      <c r="Q60" s="107">
        <v>666.306</v>
      </c>
      <c r="R60" s="106">
        <v>5.49E-4</v>
      </c>
      <c r="S60" s="107">
        <v>-1660.0</v>
      </c>
      <c r="T60" s="106">
        <v>0.001179</v>
      </c>
      <c r="U60" s="88">
        <v>-64.5855</v>
      </c>
      <c r="V60" s="88">
        <v>2.13302</v>
      </c>
      <c r="W60" s="109">
        <v>1.16E10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-27.949</v>
      </c>
      <c r="D61" s="106">
        <v>0.915865</v>
      </c>
      <c r="E61" s="84">
        <v>-29.0034</v>
      </c>
      <c r="F61" s="106">
        <v>0.079507</v>
      </c>
      <c r="G61" s="108">
        <v>-1165.5</v>
      </c>
      <c r="H61" s="106">
        <v>6.23E-4</v>
      </c>
      <c r="I61" s="106">
        <v>-1197.91</v>
      </c>
      <c r="J61" s="106">
        <v>6.39E-4</v>
      </c>
      <c r="K61" s="106">
        <v>-735.794</v>
      </c>
      <c r="L61" s="109">
        <v>7.85E-4</v>
      </c>
      <c r="M61" s="107">
        <v>155.377</v>
      </c>
      <c r="N61" s="109">
        <v>0.001247</v>
      </c>
      <c r="O61" s="107">
        <v>88.7199</v>
      </c>
      <c r="P61" s="109">
        <v>6.42E-6</v>
      </c>
      <c r="Q61" s="107">
        <v>1048.02</v>
      </c>
      <c r="R61" s="109">
        <v>2.72E-5</v>
      </c>
      <c r="S61" s="107">
        <v>-1660.0</v>
      </c>
      <c r="T61" s="106">
        <v>0.0013</v>
      </c>
      <c r="U61" s="88">
        <v>-31.9083</v>
      </c>
      <c r="V61" s="88">
        <v>1.50373</v>
      </c>
      <c r="W61" s="109">
        <v>2.32E10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-32.2836</v>
      </c>
      <c r="D62" s="106">
        <v>0.907168</v>
      </c>
      <c r="E62" s="84">
        <v>-33.493</v>
      </c>
      <c r="F62" s="106">
        <v>0.087937</v>
      </c>
      <c r="G62" s="108">
        <v>-942.751</v>
      </c>
      <c r="H62" s="106">
        <v>8.35E-4</v>
      </c>
      <c r="I62" s="106">
        <v>-905.937</v>
      </c>
      <c r="J62" s="106">
        <v>9.31E-4</v>
      </c>
      <c r="K62" s="106">
        <v>-637.309</v>
      </c>
      <c r="L62" s="109">
        <v>0.001149</v>
      </c>
      <c r="M62" s="107">
        <v>301.507</v>
      </c>
      <c r="N62" s="109">
        <v>9.6E-4</v>
      </c>
      <c r="O62" s="107">
        <v>72.9977</v>
      </c>
      <c r="P62" s="109">
        <v>8.66E-6</v>
      </c>
      <c r="Q62" s="107">
        <v>807.262</v>
      </c>
      <c r="R62" s="109">
        <v>3.85E-5</v>
      </c>
      <c r="S62" s="107">
        <v>-1660.0</v>
      </c>
      <c r="T62" s="106">
        <v>9.71E-4</v>
      </c>
      <c r="U62" s="88">
        <v>-35.8867</v>
      </c>
      <c r="V62" s="88">
        <v>1.01056</v>
      </c>
      <c r="W62" s="109">
        <v>5.15E10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-34.9384</v>
      </c>
      <c r="D63" s="106">
        <v>0.893274</v>
      </c>
      <c r="E63" s="84">
        <v>-28.0647</v>
      </c>
      <c r="F63" s="106">
        <v>0.101785</v>
      </c>
      <c r="G63" s="108">
        <v>-606.429</v>
      </c>
      <c r="H63" s="106">
        <v>9.29E-4</v>
      </c>
      <c r="I63" s="106">
        <v>-595.415</v>
      </c>
      <c r="J63" s="106">
        <v>0.001045</v>
      </c>
      <c r="K63" s="106">
        <v>-453.852</v>
      </c>
      <c r="L63" s="109">
        <v>0.00137</v>
      </c>
      <c r="M63" s="107">
        <v>322.397</v>
      </c>
      <c r="N63" s="109">
        <v>0.001056</v>
      </c>
      <c r="O63" s="107">
        <v>45.2163</v>
      </c>
      <c r="P63" s="109">
        <v>6.73E-6</v>
      </c>
      <c r="Q63" s="107">
        <v>543.733</v>
      </c>
      <c r="R63" s="109">
        <v>4.65E-5</v>
      </c>
      <c r="S63" s="107">
        <v>-1660.0</v>
      </c>
      <c r="T63" s="106">
        <v>4.88E-4</v>
      </c>
      <c r="U63" s="88">
        <v>-36.317</v>
      </c>
      <c r="V63" s="88">
        <v>0.933075</v>
      </c>
      <c r="W63" s="109">
        <v>6.04E10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1.04E-11</v>
      </c>
      <c r="E70" s="109">
        <v>-2.14E-12</v>
      </c>
      <c r="F70" s="109">
        <v>4.25E-11</v>
      </c>
      <c r="G70" s="109">
        <v>6.91E-11</v>
      </c>
      <c r="H70" s="109">
        <v>-3.34E-10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-2.14E-12</v>
      </c>
      <c r="E71" s="109">
        <v>5.74E-11</v>
      </c>
      <c r="F71" s="109">
        <v>-2.55E-9</v>
      </c>
      <c r="G71" s="109">
        <v>1.38E-10</v>
      </c>
      <c r="H71" s="109">
        <v>-1.29E-9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4.25E-11</v>
      </c>
      <c r="E72" s="109">
        <v>-2.55E-9</v>
      </c>
      <c r="F72" s="109">
        <v>1.45E-7</v>
      </c>
      <c r="G72" s="109">
        <v>-4.25E-8</v>
      </c>
      <c r="H72" s="109">
        <v>9.07E-8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6.91E-11</v>
      </c>
      <c r="E73" s="109">
        <v>1.38E-10</v>
      </c>
      <c r="F73" s="109">
        <v>-4.25E-8</v>
      </c>
      <c r="G73" s="109">
        <v>5.0E-8</v>
      </c>
      <c r="H73" s="109">
        <v>-5.98E-8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-3.34E-10</v>
      </c>
      <c r="E74" s="109">
        <v>-1.29E-9</v>
      </c>
      <c r="F74" s="109">
        <v>9.07E-8</v>
      </c>
      <c r="G74" s="109">
        <v>-5.98E-8</v>
      </c>
      <c r="H74" s="109">
        <v>2.2E-7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-34.8678</v>
      </c>
      <c r="Q9" s="84">
        <v>0.743434</v>
      </c>
      <c r="R9" s="85">
        <f t="shared" ref="R9:R13" si="16">Q9/abs(P9)</f>
        <v>0.0213215058</v>
      </c>
      <c r="S9" s="86">
        <f>R9/sqrt(sum(Y39:Y41))</f>
        <v>0.02347993607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-28.6933</v>
      </c>
      <c r="Q10" s="84">
        <v>1.77444</v>
      </c>
      <c r="R10" s="85">
        <f t="shared" si="16"/>
        <v>0.06184161459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-613.862</v>
      </c>
      <c r="Q11" s="84">
        <v>87.9636</v>
      </c>
      <c r="R11" s="85">
        <f t="shared" si="16"/>
        <v>0.1432953986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0.02761353463</v>
      </c>
      <c r="D12" s="77">
        <f t="shared" si="3"/>
        <v>0.3668842377</v>
      </c>
      <c r="E12" s="77">
        <f t="shared" si="4"/>
        <v>0.2150381487</v>
      </c>
      <c r="F12" s="77">
        <f t="shared" si="5"/>
        <v>0.3588945534</v>
      </c>
      <c r="G12" s="77">
        <f t="shared" si="6"/>
        <v>0.03628636507</v>
      </c>
      <c r="H12" s="77">
        <f t="shared" si="7"/>
        <v>-0.009940371967</v>
      </c>
      <c r="I12" s="77">
        <f t="shared" si="8"/>
        <v>-0.0001263454289</v>
      </c>
      <c r="J12" s="77">
        <f t="shared" si="9"/>
        <v>-0.008367229574</v>
      </c>
      <c r="K12" s="77">
        <f t="shared" si="10"/>
        <v>0.01372043967</v>
      </c>
      <c r="L12" s="23">
        <f t="shared" ref="L12:M12" si="19">U55</f>
        <v>-220.439</v>
      </c>
      <c r="M12" s="23">
        <f t="shared" si="19"/>
        <v>6.98077</v>
      </c>
      <c r="N12" s="78">
        <f t="shared" si="12"/>
        <v>0.03166758151</v>
      </c>
      <c r="O12" s="82" t="s">
        <v>105</v>
      </c>
      <c r="P12" s="84">
        <v>-596.219</v>
      </c>
      <c r="Q12" s="84">
        <v>49.8653</v>
      </c>
      <c r="R12" s="85">
        <f t="shared" si="16"/>
        <v>0.08363587876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0.009414419949</v>
      </c>
      <c r="D13" s="77">
        <f t="shared" si="3"/>
        <v>0.4737818353</v>
      </c>
      <c r="E13" s="77">
        <f t="shared" si="4"/>
        <v>0.246568297</v>
      </c>
      <c r="F13" s="77">
        <f t="shared" si="5"/>
        <v>0.2910212036</v>
      </c>
      <c r="G13" s="77">
        <f t="shared" si="6"/>
        <v>0.01439816042</v>
      </c>
      <c r="H13" s="77">
        <f t="shared" si="7"/>
        <v>-0.0299362942</v>
      </c>
      <c r="I13" s="77">
        <f t="shared" si="8"/>
        <v>-0.0001508002987</v>
      </c>
      <c r="J13" s="77">
        <f t="shared" si="9"/>
        <v>-0.009865074984</v>
      </c>
      <c r="K13" s="77">
        <f t="shared" si="10"/>
        <v>0.004757791054</v>
      </c>
      <c r="L13" s="23">
        <f t="shared" ref="L13:M13" si="20">U56</f>
        <v>-198.176</v>
      </c>
      <c r="M13" s="23">
        <f t="shared" si="20"/>
        <v>2.60451</v>
      </c>
      <c r="N13" s="78">
        <f t="shared" si="12"/>
        <v>0.01314240877</v>
      </c>
      <c r="O13" s="82" t="s">
        <v>106</v>
      </c>
      <c r="P13" s="84">
        <v>-463.195</v>
      </c>
      <c r="Q13" s="84">
        <v>110.937</v>
      </c>
      <c r="R13" s="85">
        <f t="shared" si="16"/>
        <v>0.2395038807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0.005136214811</v>
      </c>
      <c r="D14" s="77">
        <f t="shared" si="3"/>
        <v>0.5717999447</v>
      </c>
      <c r="E14" s="77">
        <f t="shared" si="4"/>
        <v>0.2408040142</v>
      </c>
      <c r="F14" s="77">
        <f t="shared" si="5"/>
        <v>0.2422915531</v>
      </c>
      <c r="G14" s="77">
        <f t="shared" si="6"/>
        <v>0.008415846191</v>
      </c>
      <c r="H14" s="77">
        <f t="shared" si="7"/>
        <v>-0.06089537321</v>
      </c>
      <c r="I14" s="77">
        <f t="shared" si="8"/>
        <v>-0.0001517198738</v>
      </c>
      <c r="J14" s="77">
        <f t="shared" si="9"/>
        <v>-0.01003420988</v>
      </c>
      <c r="K14" s="77">
        <f t="shared" si="10"/>
        <v>0.002634164994</v>
      </c>
      <c r="L14" s="23">
        <f t="shared" ref="L14:M14" si="21">U57</f>
        <v>-104.61</v>
      </c>
      <c r="M14" s="23">
        <f t="shared" si="21"/>
        <v>1.87551</v>
      </c>
      <c r="N14" s="78">
        <f t="shared" si="12"/>
        <v>0.01792859191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0.07847970527</v>
      </c>
      <c r="D15" s="77">
        <f t="shared" si="3"/>
        <v>0.3597621782</v>
      </c>
      <c r="E15" s="77">
        <f t="shared" si="4"/>
        <v>0.1413579412</v>
      </c>
      <c r="F15" s="77">
        <f t="shared" si="5"/>
        <v>0.1685385994</v>
      </c>
      <c r="G15" s="77">
        <f t="shared" si="6"/>
        <v>0.1584006348</v>
      </c>
      <c r="H15" s="77">
        <f t="shared" si="7"/>
        <v>-0.01963132823</v>
      </c>
      <c r="I15" s="77">
        <f t="shared" si="8"/>
        <v>-0.00009306359989</v>
      </c>
      <c r="J15" s="77">
        <f t="shared" si="9"/>
        <v>-0.005061871661</v>
      </c>
      <c r="K15" s="77">
        <f t="shared" si="10"/>
        <v>0.1182512782</v>
      </c>
      <c r="L15" s="23">
        <f t="shared" ref="L15:M15" si="22">U58</f>
        <v>-104.442</v>
      </c>
      <c r="M15" s="23">
        <f t="shared" si="22"/>
        <v>5.97348</v>
      </c>
      <c r="N15" s="78">
        <f t="shared" si="12"/>
        <v>0.05719423221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0.0508432168</v>
      </c>
      <c r="D16" s="77">
        <f t="shared" si="3"/>
        <v>0.4247202999</v>
      </c>
      <c r="E16" s="77">
        <f t="shared" si="4"/>
        <v>0.1337372944</v>
      </c>
      <c r="F16" s="77">
        <f t="shared" si="5"/>
        <v>0.2375130049</v>
      </c>
      <c r="G16" s="77">
        <f t="shared" si="6"/>
        <v>0.1280610125</v>
      </c>
      <c r="H16" s="77">
        <f t="shared" si="7"/>
        <v>-0.03090400152</v>
      </c>
      <c r="I16" s="77">
        <f t="shared" si="8"/>
        <v>-0.00008956606011</v>
      </c>
      <c r="J16" s="77">
        <f t="shared" si="9"/>
        <v>-0.006192398256</v>
      </c>
      <c r="K16" s="77">
        <f t="shared" si="10"/>
        <v>0.06232829041</v>
      </c>
      <c r="L16" s="23">
        <f t="shared" ref="L16:M16" si="23">U59</f>
        <v>-109.196</v>
      </c>
      <c r="M16" s="23">
        <f t="shared" si="23"/>
        <v>3.27331</v>
      </c>
      <c r="N16" s="78">
        <f t="shared" si="12"/>
        <v>0.02997646434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0.1299393</v>
      </c>
      <c r="D17" s="77">
        <f t="shared" si="3"/>
        <v>0.4723789523</v>
      </c>
      <c r="E17" s="77">
        <f t="shared" si="4"/>
        <v>0.1132098451</v>
      </c>
      <c r="F17" s="77">
        <f t="shared" si="5"/>
        <v>0.2277948229</v>
      </c>
      <c r="G17" s="77">
        <f t="shared" si="6"/>
        <v>0.07855962711</v>
      </c>
      <c r="H17" s="77">
        <f t="shared" si="7"/>
        <v>-0.04874863825</v>
      </c>
      <c r="I17" s="77">
        <f t="shared" si="8"/>
        <v>-0.00008043382381</v>
      </c>
      <c r="J17" s="77">
        <f t="shared" si="9"/>
        <v>-0.005667843944</v>
      </c>
      <c r="K17" s="77">
        <f t="shared" si="10"/>
        <v>0.03261898392</v>
      </c>
      <c r="L17" s="23">
        <f t="shared" ref="L17:M17" si="24">U60</f>
        <v>-65.0382</v>
      </c>
      <c r="M17" s="23">
        <f t="shared" si="24"/>
        <v>2.42484</v>
      </c>
      <c r="N17" s="78">
        <f t="shared" si="12"/>
        <v>0.03728331965</v>
      </c>
      <c r="O17" s="23"/>
      <c r="P17" s="23"/>
      <c r="Q17" s="93"/>
      <c r="R17" s="95" t="s">
        <v>108</v>
      </c>
      <c r="S17" s="96">
        <f>$R$9/sqrt(sum(Y27:Y29))</f>
        <v>0.3208193857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0.7908658294</v>
      </c>
      <c r="D18" s="77">
        <f t="shared" si="3"/>
        <v>0.0762165253</v>
      </c>
      <c r="E18" s="77">
        <f t="shared" si="4"/>
        <v>0.02466908548</v>
      </c>
      <c r="F18" s="77">
        <f t="shared" si="5"/>
        <v>0.02575778296</v>
      </c>
      <c r="G18" s="77">
        <f t="shared" si="6"/>
        <v>0.01984486548</v>
      </c>
      <c r="H18" s="77">
        <f t="shared" si="7"/>
        <v>-0.006392434107</v>
      </c>
      <c r="I18" s="77">
        <f t="shared" si="8"/>
        <v>-0.00001891177856</v>
      </c>
      <c r="J18" s="77">
        <f t="shared" si="9"/>
        <v>-0.0009440910982</v>
      </c>
      <c r="K18" s="77">
        <f t="shared" si="10"/>
        <v>0.06998391874</v>
      </c>
      <c r="L18" s="23">
        <f t="shared" ref="L18:M18" si="25">U61</f>
        <v>-32.2114</v>
      </c>
      <c r="M18" s="23">
        <f t="shared" si="25"/>
        <v>1.49808</v>
      </c>
      <c r="N18" s="78">
        <f t="shared" si="12"/>
        <v>0.04650775812</v>
      </c>
      <c r="O18" s="78">
        <f t="shared" ref="O18:O23" si="27">M18/abs(C61)/D61</f>
        <v>0.05880612918</v>
      </c>
      <c r="P18" s="23"/>
      <c r="Q18" s="93"/>
      <c r="R18" s="95" t="s">
        <v>109</v>
      </c>
      <c r="S18" s="96">
        <f>$R$9/sqrt(sum(Y30:Y32))</f>
        <v>0.3028674602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0.8035447367</v>
      </c>
      <c r="D19" s="77">
        <f t="shared" si="3"/>
        <v>0.08752858557</v>
      </c>
      <c r="E19" s="77">
        <f t="shared" si="4"/>
        <v>0.02353275313</v>
      </c>
      <c r="F19" s="77">
        <f t="shared" si="5"/>
        <v>0.0257709724</v>
      </c>
      <c r="G19" s="77">
        <f t="shared" si="6"/>
        <v>0.02259363174</v>
      </c>
      <c r="H19" s="77">
        <f t="shared" si="7"/>
        <v>-0.008568825242</v>
      </c>
      <c r="I19" s="77">
        <f t="shared" si="8"/>
        <v>-0.00001923308313</v>
      </c>
      <c r="J19" s="77">
        <f t="shared" si="9"/>
        <v>-0.0009551172079</v>
      </c>
      <c r="K19" s="77">
        <f t="shared" si="10"/>
        <v>0.04657937545</v>
      </c>
      <c r="L19" s="23">
        <f t="shared" ref="L19:M19" si="26">U62</f>
        <v>-36.2083</v>
      </c>
      <c r="M19" s="23">
        <f t="shared" si="26"/>
        <v>1.00598</v>
      </c>
      <c r="N19" s="78">
        <f t="shared" si="12"/>
        <v>0.0277831326</v>
      </c>
      <c r="O19" s="78">
        <f t="shared" si="27"/>
        <v>0.03457571349</v>
      </c>
      <c r="P19" s="97">
        <f>1/sqrt(1/O18^2+1/O19^2+1/O20^2)</f>
        <v>0.02104346175</v>
      </c>
      <c r="Q19" s="93"/>
      <c r="R19" s="95" t="s">
        <v>110</v>
      </c>
      <c r="S19" s="96">
        <f>$R$9/sqrt(sum(Y33:Y35))</f>
        <v>0.239063005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0.8507669293</v>
      </c>
      <c r="D20" s="77">
        <f t="shared" si="3"/>
        <v>0.08359441782</v>
      </c>
      <c r="E20" s="77">
        <f t="shared" si="4"/>
        <v>0.01634884367</v>
      </c>
      <c r="F20" s="77">
        <f t="shared" si="5"/>
        <v>0.01859639233</v>
      </c>
      <c r="G20" s="77">
        <f t="shared" si="6"/>
        <v>0.018580553</v>
      </c>
      <c r="H20" s="77">
        <f t="shared" si="7"/>
        <v>-0.009942858437</v>
      </c>
      <c r="I20" s="77">
        <f t="shared" si="8"/>
        <v>-0.000009047493472</v>
      </c>
      <c r="J20" s="77">
        <f t="shared" si="9"/>
        <v>-0.000738789225</v>
      </c>
      <c r="K20" s="77">
        <f t="shared" si="10"/>
        <v>0.02278886256</v>
      </c>
      <c r="L20" s="23">
        <f t="shared" ref="L20:M20" si="28">U63</f>
        <v>-36.4213</v>
      </c>
      <c r="M20" s="23">
        <f t="shared" si="28"/>
        <v>0.920736</v>
      </c>
      <c r="N20" s="78">
        <f t="shared" si="12"/>
        <v>0.025280152</v>
      </c>
      <c r="O20" s="78">
        <f t="shared" si="27"/>
        <v>0.02971454476</v>
      </c>
      <c r="P20" s="23"/>
      <c r="Q20" s="93"/>
      <c r="R20" s="95" t="s">
        <v>111</v>
      </c>
      <c r="S20" s="96">
        <f>$R$9/sqrt(sum(Y36:Y38))</f>
        <v>0.1264979981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0.02347993607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0.0592114385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0.0213215058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0.0009783549065</v>
      </c>
      <c r="Z27" s="78">
        <f t="shared" si="33"/>
        <v>0.001822612693</v>
      </c>
      <c r="AA27" s="78">
        <f t="shared" si="33"/>
        <v>0.001080911082</v>
      </c>
      <c r="AB27" s="78">
        <f t="shared" si="33"/>
        <v>0.0009108828046</v>
      </c>
      <c r="AC27" s="78">
        <f t="shared" si="33"/>
        <v>0.001162974172</v>
      </c>
      <c r="AD27" s="78">
        <f t="shared" si="33"/>
        <v>0.00170837491</v>
      </c>
      <c r="AE27" s="78">
        <f t="shared" si="33"/>
        <v>0.001111186344</v>
      </c>
      <c r="AF27" s="78">
        <f t="shared" si="33"/>
        <v>0.0009268505781</v>
      </c>
      <c r="AG27" s="78">
        <f t="shared" si="33"/>
        <v>0.001195174091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0.002323330253</v>
      </c>
      <c r="Z28" s="78">
        <f t="shared" si="45"/>
        <v>0.005375383397</v>
      </c>
      <c r="AA28" s="78">
        <f t="shared" si="45"/>
        <v>0.00349199021</v>
      </c>
      <c r="AB28" s="78">
        <f t="shared" si="45"/>
        <v>0.002273827216</v>
      </c>
      <c r="AC28" s="78">
        <f t="shared" si="45"/>
        <v>0.002649521232</v>
      </c>
      <c r="AD28" s="78">
        <f t="shared" si="45"/>
        <v>0.004266546494</v>
      </c>
      <c r="AE28" s="78">
        <f t="shared" si="45"/>
        <v>0.001585337904</v>
      </c>
      <c r="AF28" s="78">
        <f t="shared" si="45"/>
        <v>0.002731292384</v>
      </c>
      <c r="AG28" s="78">
        <f t="shared" si="45"/>
        <v>0.00227385051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0.001115184058</v>
      </c>
      <c r="Z29" s="78">
        <f t="shared" si="47"/>
        <v>0.003136660405</v>
      </c>
      <c r="AA29" s="78">
        <f t="shared" si="47"/>
        <v>0.001644395012</v>
      </c>
      <c r="AB29" s="78">
        <f t="shared" si="47"/>
        <v>0.001459627357</v>
      </c>
      <c r="AC29" s="78">
        <f t="shared" si="47"/>
        <v>0.001330145083</v>
      </c>
      <c r="AD29" s="78">
        <f t="shared" si="47"/>
        <v>0.003637344348</v>
      </c>
      <c r="AE29" s="78">
        <f t="shared" si="47"/>
        <v>0.003625532662</v>
      </c>
      <c r="AF29" s="78">
        <f t="shared" si="47"/>
        <v>0.001704480499</v>
      </c>
      <c r="AG29" s="78">
        <f t="shared" si="47"/>
        <v>0.00116648933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0.001102507607</v>
      </c>
      <c r="Z30" s="78">
        <f t="shared" si="49"/>
        <v>0.005664024839</v>
      </c>
      <c r="AA30" s="78">
        <f t="shared" si="49"/>
        <v>0.01165891737</v>
      </c>
      <c r="AB30" s="78">
        <f t="shared" si="49"/>
        <v>0.006760257919</v>
      </c>
      <c r="AC30" s="78">
        <f t="shared" si="49"/>
        <v>0.001392668513</v>
      </c>
      <c r="AD30" s="78">
        <f t="shared" si="49"/>
        <v>0.002781877618</v>
      </c>
      <c r="AE30" s="78">
        <f t="shared" si="49"/>
        <v>0.01201919432</v>
      </c>
      <c r="AF30" s="78">
        <f t="shared" si="49"/>
        <v>0.008822918568</v>
      </c>
      <c r="AG30" s="78">
        <f t="shared" si="49"/>
        <v>0.001785038667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0.002458759705</v>
      </c>
      <c r="Z31" s="78">
        <f t="shared" si="51"/>
        <v>0.03719310473</v>
      </c>
      <c r="AA31" s="78">
        <f t="shared" si="51"/>
        <v>0.08597386067</v>
      </c>
      <c r="AB31" s="78">
        <f t="shared" si="51"/>
        <v>0.03868335592</v>
      </c>
      <c r="AC31" s="78">
        <f t="shared" si="51"/>
        <v>0.00294815341</v>
      </c>
      <c r="AD31" s="78">
        <f t="shared" si="51"/>
        <v>0.0174944616</v>
      </c>
      <c r="AE31" s="78">
        <f t="shared" si="51"/>
        <v>0.09221539193</v>
      </c>
      <c r="AF31" s="78">
        <f t="shared" si="51"/>
        <v>0.06649979866</v>
      </c>
      <c r="AG31" s="78">
        <f t="shared" si="51"/>
        <v>0.00367525783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0.001394723749</v>
      </c>
      <c r="Z32" s="78">
        <f t="shared" si="53"/>
        <v>0.1481776483</v>
      </c>
      <c r="AA32" s="78">
        <f t="shared" si="53"/>
        <v>0.1067360221</v>
      </c>
      <c r="AB32" s="78">
        <f t="shared" si="53"/>
        <v>0.03298206218</v>
      </c>
      <c r="AC32" s="78">
        <f t="shared" si="53"/>
        <v>0.001536655671</v>
      </c>
      <c r="AD32" s="78">
        <f t="shared" si="53"/>
        <v>0.180207901</v>
      </c>
      <c r="AE32" s="78">
        <f t="shared" si="53"/>
        <v>0.1960261754</v>
      </c>
      <c r="AF32" s="78">
        <f t="shared" si="53"/>
        <v>0.1547657789</v>
      </c>
      <c r="AG32" s="78">
        <f t="shared" si="53"/>
        <v>0.002102334226</v>
      </c>
    </row>
    <row r="33">
      <c r="A33" s="76">
        <v>3.0</v>
      </c>
      <c r="B33" s="68" t="s">
        <v>94</v>
      </c>
      <c r="C33" s="96">
        <f t="shared" si="34"/>
        <v>0.242778</v>
      </c>
      <c r="D33" s="96">
        <f t="shared" si="35"/>
        <v>0.683735</v>
      </c>
      <c r="E33" s="96">
        <f t="shared" si="36"/>
        <v>0.023662</v>
      </c>
      <c r="F33" s="96">
        <f t="shared" si="37"/>
        <v>0.038631</v>
      </c>
      <c r="G33" s="96">
        <f t="shared" si="38"/>
        <v>0.004571</v>
      </c>
      <c r="H33" s="96">
        <f t="shared" si="39"/>
        <v>0.003704</v>
      </c>
      <c r="I33" s="96">
        <f t="shared" si="40"/>
        <v>0.000195</v>
      </c>
      <c r="J33" s="96">
        <f t="shared" si="41"/>
        <v>0.000902</v>
      </c>
      <c r="K33" s="96">
        <f t="shared" si="42"/>
        <v>0.001822</v>
      </c>
      <c r="L33" s="99">
        <f t="shared" si="43"/>
        <v>1080000000</v>
      </c>
      <c r="M33" s="65"/>
      <c r="O33" s="100">
        <f t="shared" ref="O33:W33" si="54">C33*$L33</f>
        <v>262200240</v>
      </c>
      <c r="P33" s="100">
        <f t="shared" si="54"/>
        <v>738433800</v>
      </c>
      <c r="Q33" s="100">
        <f t="shared" si="54"/>
        <v>25554960</v>
      </c>
      <c r="R33" s="100">
        <f t="shared" si="54"/>
        <v>41721480</v>
      </c>
      <c r="S33" s="100">
        <f t="shared" si="54"/>
        <v>4936680</v>
      </c>
      <c r="T33" s="100">
        <f t="shared" si="54"/>
        <v>4000320</v>
      </c>
      <c r="U33" s="100">
        <f t="shared" si="54"/>
        <v>210600</v>
      </c>
      <c r="V33" s="100">
        <f t="shared" si="54"/>
        <v>974160</v>
      </c>
      <c r="W33" s="100">
        <f t="shared" si="54"/>
        <v>1967760</v>
      </c>
      <c r="X33" s="65"/>
      <c r="Y33" s="78">
        <f t="shared" ref="Y33:AG33" si="55">O33/O$45</f>
        <v>0.001754610999</v>
      </c>
      <c r="Z33" s="78">
        <f t="shared" si="55"/>
        <v>0.01120268904</v>
      </c>
      <c r="AA33" s="78">
        <f t="shared" si="55"/>
        <v>0.018428595</v>
      </c>
      <c r="AB33" s="78">
        <f t="shared" si="55"/>
        <v>0.03043930319</v>
      </c>
      <c r="AC33" s="78">
        <f t="shared" si="55"/>
        <v>0.01246197381</v>
      </c>
      <c r="AD33" s="78">
        <f t="shared" si="55"/>
        <v>0.006110463556</v>
      </c>
      <c r="AE33" s="78">
        <f t="shared" si="55"/>
        <v>0.01629296414</v>
      </c>
      <c r="AF33" s="78">
        <f t="shared" si="55"/>
        <v>0.01579022331</v>
      </c>
      <c r="AG33" s="78">
        <f t="shared" si="55"/>
        <v>0.008965172494</v>
      </c>
    </row>
    <row r="34">
      <c r="A34" s="76">
        <v>3.0</v>
      </c>
      <c r="B34" s="68" t="s">
        <v>96</v>
      </c>
      <c r="C34" s="96">
        <f t="shared" si="34"/>
        <v>0.077283</v>
      </c>
      <c r="D34" s="96">
        <f t="shared" si="35"/>
        <v>0.840364</v>
      </c>
      <c r="E34" s="96">
        <f t="shared" si="36"/>
        <v>0.034926</v>
      </c>
      <c r="F34" s="96">
        <f t="shared" si="37"/>
        <v>0.037324</v>
      </c>
      <c r="G34" s="96">
        <f t="shared" si="38"/>
        <v>0.001626</v>
      </c>
      <c r="H34" s="96">
        <f t="shared" si="39"/>
        <v>0.00624</v>
      </c>
      <c r="I34" s="96">
        <f t="shared" si="40"/>
        <v>0.000278</v>
      </c>
      <c r="J34" s="96">
        <f t="shared" si="41"/>
        <v>0.00139</v>
      </c>
      <c r="K34" s="96">
        <f t="shared" si="42"/>
        <v>0.000568</v>
      </c>
      <c r="L34" s="99">
        <f t="shared" si="43"/>
        <v>7750000000</v>
      </c>
      <c r="M34" s="65"/>
      <c r="O34" s="100">
        <f t="shared" ref="O34:W34" si="56">C34*$L34</f>
        <v>598943250</v>
      </c>
      <c r="P34" s="100">
        <f t="shared" si="56"/>
        <v>6512821000</v>
      </c>
      <c r="Q34" s="100">
        <f t="shared" si="56"/>
        <v>270676500</v>
      </c>
      <c r="R34" s="100">
        <f t="shared" si="56"/>
        <v>289261000</v>
      </c>
      <c r="S34" s="100">
        <f t="shared" si="56"/>
        <v>12601500</v>
      </c>
      <c r="T34" s="100">
        <f t="shared" si="56"/>
        <v>48360000</v>
      </c>
      <c r="U34" s="100">
        <f t="shared" si="56"/>
        <v>2154500</v>
      </c>
      <c r="V34" s="100">
        <f t="shared" si="56"/>
        <v>10772500</v>
      </c>
      <c r="W34" s="100">
        <f t="shared" si="56"/>
        <v>4402000</v>
      </c>
      <c r="X34" s="65"/>
      <c r="Y34" s="78">
        <f t="shared" ref="Y34:AG34" si="57">O34/O$45</f>
        <v>0.004008052831</v>
      </c>
      <c r="Z34" s="78">
        <f t="shared" si="57"/>
        <v>0.09880521241</v>
      </c>
      <c r="AA34" s="78">
        <f t="shared" si="57"/>
        <v>0.1951944982</v>
      </c>
      <c r="AB34" s="78">
        <f t="shared" si="57"/>
        <v>0.2110400513</v>
      </c>
      <c r="AC34" s="78">
        <f t="shared" si="57"/>
        <v>0.03181076411</v>
      </c>
      <c r="AD34" s="78">
        <f t="shared" si="57"/>
        <v>0.07386959483</v>
      </c>
      <c r="AE34" s="78">
        <f t="shared" si="57"/>
        <v>0.1666818198</v>
      </c>
      <c r="AF34" s="78">
        <f t="shared" si="57"/>
        <v>0.1746121588</v>
      </c>
      <c r="AG34" s="78">
        <f t="shared" si="57"/>
        <v>0.0200556416</v>
      </c>
    </row>
    <row r="35">
      <c r="A35" s="76">
        <v>3.0</v>
      </c>
      <c r="B35" s="68" t="s">
        <v>98</v>
      </c>
      <c r="C35" s="96">
        <f t="shared" si="34"/>
        <v>0.021982</v>
      </c>
      <c r="D35" s="96">
        <f t="shared" si="35"/>
        <v>0.910221</v>
      </c>
      <c r="E35" s="96">
        <f t="shared" si="36"/>
        <v>0.030431</v>
      </c>
      <c r="F35" s="96">
        <f t="shared" si="37"/>
        <v>0.026472</v>
      </c>
      <c r="G35" s="96">
        <f t="shared" si="38"/>
        <v>0.000509</v>
      </c>
      <c r="H35" s="96">
        <f t="shared" si="39"/>
        <v>0.008736</v>
      </c>
      <c r="I35" s="96">
        <f t="shared" si="40"/>
        <v>0.00024</v>
      </c>
      <c r="J35" s="96">
        <f t="shared" si="41"/>
        <v>0.001243</v>
      </c>
      <c r="K35" s="96">
        <f t="shared" si="42"/>
        <v>0.000166</v>
      </c>
      <c r="L35" s="99">
        <f t="shared" si="43"/>
        <v>14900000000</v>
      </c>
      <c r="M35" s="65"/>
      <c r="O35" s="100">
        <f t="shared" ref="O35:W35" si="58">C35*$L35</f>
        <v>327531800</v>
      </c>
      <c r="P35" s="100">
        <f t="shared" si="58"/>
        <v>13562292900</v>
      </c>
      <c r="Q35" s="100">
        <f t="shared" si="58"/>
        <v>453421900</v>
      </c>
      <c r="R35" s="100">
        <f t="shared" si="58"/>
        <v>394432800</v>
      </c>
      <c r="S35" s="100">
        <f t="shared" si="58"/>
        <v>7584100</v>
      </c>
      <c r="T35" s="100">
        <f t="shared" si="58"/>
        <v>130166400</v>
      </c>
      <c r="U35" s="100">
        <f t="shared" si="58"/>
        <v>3576000</v>
      </c>
      <c r="V35" s="100">
        <f t="shared" si="58"/>
        <v>18520700</v>
      </c>
      <c r="W35" s="100">
        <f t="shared" si="58"/>
        <v>2473400</v>
      </c>
      <c r="X35" s="65"/>
      <c r="Y35" s="78">
        <f t="shared" ref="Y35:AG35" si="59">O35/O$45</f>
        <v>0.002191801574</v>
      </c>
      <c r="Z35" s="78">
        <f t="shared" si="59"/>
        <v>0.2057518901</v>
      </c>
      <c r="AA35" s="78">
        <f t="shared" si="59"/>
        <v>0.3269787376</v>
      </c>
      <c r="AB35" s="78">
        <f t="shared" si="59"/>
        <v>0.2877716607</v>
      </c>
      <c r="AC35" s="78">
        <f t="shared" si="59"/>
        <v>0.0191450237</v>
      </c>
      <c r="AD35" s="78">
        <f t="shared" si="59"/>
        <v>0.1988283546</v>
      </c>
      <c r="AE35" s="78">
        <f t="shared" si="59"/>
        <v>0.2766554595</v>
      </c>
      <c r="AF35" s="78">
        <f t="shared" si="59"/>
        <v>0.3002032406</v>
      </c>
      <c r="AG35" s="78">
        <f t="shared" si="59"/>
        <v>0.01126888322</v>
      </c>
    </row>
    <row r="36">
      <c r="A36" s="76">
        <v>4.0</v>
      </c>
      <c r="B36" s="68" t="s">
        <v>94</v>
      </c>
      <c r="C36" s="96">
        <f t="shared" si="34"/>
        <v>0.32098</v>
      </c>
      <c r="D36" s="96">
        <f t="shared" si="35"/>
        <v>0.631698</v>
      </c>
      <c r="E36" s="96">
        <f t="shared" si="36"/>
        <v>0.010285</v>
      </c>
      <c r="F36" s="96">
        <f t="shared" si="37"/>
        <v>0.012508</v>
      </c>
      <c r="G36" s="96">
        <f t="shared" si="38"/>
        <v>0.012795</v>
      </c>
      <c r="H36" s="96">
        <f t="shared" si="39"/>
        <v>0.003809</v>
      </c>
      <c r="I36" s="96">
        <f t="shared" si="40"/>
        <v>0.0000847</v>
      </c>
      <c r="J36" s="96">
        <f t="shared" si="41"/>
        <v>0.0004</v>
      </c>
      <c r="K36" s="96">
        <f t="shared" si="42"/>
        <v>0.00744</v>
      </c>
      <c r="L36" s="99">
        <f t="shared" si="43"/>
        <v>1470000000</v>
      </c>
      <c r="M36" s="65"/>
      <c r="O36" s="100">
        <f t="shared" ref="O36:W36" si="60">C36*$L36</f>
        <v>471840600</v>
      </c>
      <c r="P36" s="100">
        <f t="shared" si="60"/>
        <v>928596060</v>
      </c>
      <c r="Q36" s="100">
        <f t="shared" si="60"/>
        <v>15118950</v>
      </c>
      <c r="R36" s="100">
        <f t="shared" si="60"/>
        <v>18386760</v>
      </c>
      <c r="S36" s="100">
        <f t="shared" si="60"/>
        <v>18808650</v>
      </c>
      <c r="T36" s="100">
        <f t="shared" si="60"/>
        <v>5599230</v>
      </c>
      <c r="U36" s="100">
        <f t="shared" si="60"/>
        <v>124509</v>
      </c>
      <c r="V36" s="100">
        <f t="shared" si="60"/>
        <v>588000</v>
      </c>
      <c r="W36" s="100">
        <f t="shared" si="60"/>
        <v>10936800</v>
      </c>
      <c r="X36" s="65"/>
      <c r="Y36" s="78">
        <f t="shared" ref="Y36:AG36" si="61">O36/O$45</f>
        <v>0.003157497897</v>
      </c>
      <c r="Z36" s="78">
        <f t="shared" si="61"/>
        <v>0.01408761748</v>
      </c>
      <c r="AA36" s="78">
        <f t="shared" si="61"/>
        <v>0.0109028152</v>
      </c>
      <c r="AB36" s="78">
        <f t="shared" si="61"/>
        <v>0.01341467662</v>
      </c>
      <c r="AC36" s="78">
        <f t="shared" si="61"/>
        <v>0.04747986577</v>
      </c>
      <c r="AD36" s="78">
        <f t="shared" si="61"/>
        <v>0.008552788492</v>
      </c>
      <c r="AE36" s="78">
        <f t="shared" si="61"/>
        <v>0.009632576793</v>
      </c>
      <c r="AF36" s="78">
        <f t="shared" si="61"/>
        <v>0.009530930552</v>
      </c>
      <c r="AG36" s="78">
        <f t="shared" si="61"/>
        <v>0.0498283828</v>
      </c>
    </row>
    <row r="37">
      <c r="A37" s="76">
        <v>4.0</v>
      </c>
      <c r="B37" s="68" t="s">
        <v>96</v>
      </c>
      <c r="C37" s="96">
        <f t="shared" si="34"/>
        <v>0.219002</v>
      </c>
      <c r="D37" s="96">
        <f t="shared" si="35"/>
        <v>0.719306</v>
      </c>
      <c r="E37" s="96">
        <f t="shared" si="36"/>
        <v>0.01356</v>
      </c>
      <c r="F37" s="96">
        <f t="shared" si="37"/>
        <v>0.025408</v>
      </c>
      <c r="G37" s="96">
        <f t="shared" si="38"/>
        <v>0.012632</v>
      </c>
      <c r="H37" s="96">
        <f t="shared" si="39"/>
        <v>0.005221</v>
      </c>
      <c r="I37" s="96">
        <f t="shared" si="40"/>
        <v>0.000115</v>
      </c>
      <c r="J37" s="96">
        <f t="shared" si="41"/>
        <v>0.000656</v>
      </c>
      <c r="K37" s="96">
        <f t="shared" si="42"/>
        <v>0.0041</v>
      </c>
      <c r="L37" s="99">
        <f t="shared" si="43"/>
        <v>4910000000</v>
      </c>
      <c r="M37" s="65"/>
      <c r="O37" s="100">
        <f t="shared" ref="O37:W37" si="62">C37*$L37</f>
        <v>1075299820</v>
      </c>
      <c r="P37" s="100">
        <f t="shared" si="62"/>
        <v>3531792460</v>
      </c>
      <c r="Q37" s="100">
        <f t="shared" si="62"/>
        <v>66579600</v>
      </c>
      <c r="R37" s="100">
        <f t="shared" si="62"/>
        <v>124753280</v>
      </c>
      <c r="S37" s="100">
        <f t="shared" si="62"/>
        <v>62023120</v>
      </c>
      <c r="T37" s="100">
        <f t="shared" si="62"/>
        <v>25635110</v>
      </c>
      <c r="U37" s="100">
        <f t="shared" si="62"/>
        <v>564650</v>
      </c>
      <c r="V37" s="100">
        <f t="shared" si="62"/>
        <v>3220960</v>
      </c>
      <c r="W37" s="100">
        <f t="shared" si="62"/>
        <v>20131000</v>
      </c>
      <c r="X37" s="65"/>
      <c r="Y37" s="78">
        <f t="shared" ref="Y37:AG37" si="63">O37/O$45</f>
        <v>0.007195771031</v>
      </c>
      <c r="Z37" s="78">
        <f t="shared" si="63"/>
        <v>0.0535803923</v>
      </c>
      <c r="AA37" s="78">
        <f t="shared" si="63"/>
        <v>0.04801292914</v>
      </c>
      <c r="AB37" s="78">
        <f t="shared" si="63"/>
        <v>0.09101793402</v>
      </c>
      <c r="AC37" s="78">
        <f t="shared" si="63"/>
        <v>0.1565688878</v>
      </c>
      <c r="AD37" s="78">
        <f t="shared" si="63"/>
        <v>0.03915746876</v>
      </c>
      <c r="AE37" s="78">
        <f t="shared" si="63"/>
        <v>0.04368386612</v>
      </c>
      <c r="AF37" s="78">
        <f t="shared" si="63"/>
        <v>0.05220875182</v>
      </c>
      <c r="AG37" s="78">
        <f t="shared" si="63"/>
        <v>0.09171742869</v>
      </c>
    </row>
    <row r="38">
      <c r="A38" s="76">
        <v>4.0</v>
      </c>
      <c r="B38" s="68" t="s">
        <v>98</v>
      </c>
      <c r="C38" s="96">
        <f t="shared" si="34"/>
        <v>0.301821</v>
      </c>
      <c r="D38" s="96">
        <f t="shared" si="35"/>
        <v>0.650889</v>
      </c>
      <c r="E38" s="96">
        <f t="shared" si="36"/>
        <v>0.010572</v>
      </c>
      <c r="F38" s="96">
        <f t="shared" si="37"/>
        <v>0.022775</v>
      </c>
      <c r="G38" s="96">
        <f t="shared" si="38"/>
        <v>0.00597</v>
      </c>
      <c r="H38" s="96">
        <f t="shared" si="39"/>
        <v>0.006036</v>
      </c>
      <c r="I38" s="96">
        <f t="shared" si="40"/>
        <v>0.0000982</v>
      </c>
      <c r="J38" s="96">
        <f t="shared" si="41"/>
        <v>0.000561</v>
      </c>
      <c r="K38" s="96">
        <f t="shared" si="42"/>
        <v>0.001278</v>
      </c>
      <c r="L38" s="99">
        <f t="shared" si="43"/>
        <v>8940000000</v>
      </c>
      <c r="M38" s="65"/>
      <c r="O38" s="100">
        <f t="shared" ref="O38:W38" si="64">C38*$L38</f>
        <v>2698279740</v>
      </c>
      <c r="P38" s="100">
        <f t="shared" si="64"/>
        <v>5818947660</v>
      </c>
      <c r="Q38" s="100">
        <f t="shared" si="64"/>
        <v>94513680</v>
      </c>
      <c r="R38" s="100">
        <f t="shared" si="64"/>
        <v>203608500</v>
      </c>
      <c r="S38" s="100">
        <f t="shared" si="64"/>
        <v>53371800</v>
      </c>
      <c r="T38" s="100">
        <f t="shared" si="64"/>
        <v>53961840</v>
      </c>
      <c r="U38" s="100">
        <f t="shared" si="64"/>
        <v>877908</v>
      </c>
      <c r="V38" s="100">
        <f t="shared" si="64"/>
        <v>5015340</v>
      </c>
      <c r="W38" s="100">
        <f t="shared" si="64"/>
        <v>11425320</v>
      </c>
      <c r="X38" s="65"/>
      <c r="Y38" s="78">
        <f t="shared" ref="Y38:AG38" si="65">O38/O$45</f>
        <v>0.01805654835</v>
      </c>
      <c r="Z38" s="78">
        <f t="shared" si="65"/>
        <v>0.08827854466</v>
      </c>
      <c r="AA38" s="78">
        <f t="shared" si="65"/>
        <v>0.06815719261</v>
      </c>
      <c r="AB38" s="78">
        <f t="shared" si="65"/>
        <v>0.148549401</v>
      </c>
      <c r="AC38" s="78">
        <f t="shared" si="65"/>
        <v>0.1347298131</v>
      </c>
      <c r="AD38" s="78">
        <f t="shared" si="65"/>
        <v>0.08242637008</v>
      </c>
      <c r="AE38" s="78">
        <f t="shared" si="65"/>
        <v>0.06791891532</v>
      </c>
      <c r="AF38" s="78">
        <f t="shared" si="65"/>
        <v>0.08129397489</v>
      </c>
      <c r="AG38" s="78">
        <f t="shared" si="65"/>
        <v>0.0520540943</v>
      </c>
    </row>
    <row r="39">
      <c r="A39" s="76">
        <v>5.0</v>
      </c>
      <c r="B39" s="68" t="s">
        <v>94</v>
      </c>
      <c r="C39" s="96">
        <f t="shared" si="34"/>
        <v>0.911579</v>
      </c>
      <c r="D39" s="96">
        <f t="shared" si="35"/>
        <v>0.083546</v>
      </c>
      <c r="E39" s="96">
        <f t="shared" si="36"/>
        <v>0.000674</v>
      </c>
      <c r="F39" s="96">
        <f t="shared" si="37"/>
        <v>0.000693</v>
      </c>
      <c r="G39" s="96">
        <f t="shared" si="38"/>
        <v>0.000847</v>
      </c>
      <c r="H39" s="96">
        <f t="shared" si="39"/>
        <v>0.001268</v>
      </c>
      <c r="I39" s="96">
        <f t="shared" si="40"/>
        <v>0.00000678</v>
      </c>
      <c r="J39" s="96">
        <f t="shared" si="41"/>
        <v>0.0000288</v>
      </c>
      <c r="K39" s="96">
        <f t="shared" si="42"/>
        <v>0.001358</v>
      </c>
      <c r="L39" s="99">
        <f t="shared" si="43"/>
        <v>23400000000</v>
      </c>
      <c r="M39" s="65"/>
      <c r="O39" s="100">
        <f t="shared" ref="O39:W39" si="66">C39*$L39</f>
        <v>21330948600</v>
      </c>
      <c r="P39" s="100">
        <f t="shared" si="66"/>
        <v>1954976400</v>
      </c>
      <c r="Q39" s="100">
        <f t="shared" si="66"/>
        <v>15771600</v>
      </c>
      <c r="R39" s="100">
        <f t="shared" si="66"/>
        <v>16216200</v>
      </c>
      <c r="S39" s="100">
        <f t="shared" si="66"/>
        <v>19819800</v>
      </c>
      <c r="T39" s="100">
        <f t="shared" si="66"/>
        <v>29671200</v>
      </c>
      <c r="U39" s="100">
        <f t="shared" si="66"/>
        <v>158652</v>
      </c>
      <c r="V39" s="100">
        <f t="shared" si="66"/>
        <v>673920</v>
      </c>
      <c r="W39" s="100">
        <f t="shared" si="66"/>
        <v>31777200</v>
      </c>
      <c r="X39" s="65"/>
      <c r="Y39" s="78">
        <f t="shared" ref="Y39:AG39" si="67">O39/O$45</f>
        <v>0.1427440228</v>
      </c>
      <c r="Z39" s="78">
        <f t="shared" si="67"/>
        <v>0.02965870833</v>
      </c>
      <c r="AA39" s="78">
        <f t="shared" si="67"/>
        <v>0.01137346444</v>
      </c>
      <c r="AB39" s="78">
        <f t="shared" si="67"/>
        <v>0.01183107187</v>
      </c>
      <c r="AC39" s="78">
        <f t="shared" si="67"/>
        <v>0.05003237572</v>
      </c>
      <c r="AD39" s="78">
        <f t="shared" si="67"/>
        <v>0.04532257076</v>
      </c>
      <c r="AE39" s="78">
        <f t="shared" si="67"/>
        <v>0.01227403299</v>
      </c>
      <c r="AF39" s="78">
        <f t="shared" si="67"/>
        <v>0.01092361347</v>
      </c>
      <c r="AG39" s="78">
        <f t="shared" si="67"/>
        <v>0.1447778588</v>
      </c>
    </row>
    <row r="40">
      <c r="A40" s="76">
        <v>5.0</v>
      </c>
      <c r="B40" s="68" t="s">
        <v>96</v>
      </c>
      <c r="C40" s="96">
        <f t="shared" si="34"/>
        <v>0.901639</v>
      </c>
      <c r="D40" s="96">
        <f t="shared" si="35"/>
        <v>0.093092</v>
      </c>
      <c r="E40" s="96">
        <f t="shared" si="36"/>
        <v>0.000917</v>
      </c>
      <c r="F40" s="96">
        <f t="shared" si="37"/>
        <v>0.001025</v>
      </c>
      <c r="G40" s="96">
        <f t="shared" si="38"/>
        <v>0.001254</v>
      </c>
      <c r="H40" s="96">
        <f t="shared" si="39"/>
        <v>0.001005</v>
      </c>
      <c r="I40" s="96">
        <f t="shared" si="40"/>
        <v>0.00000956</v>
      </c>
      <c r="J40" s="96">
        <f t="shared" si="41"/>
        <v>0.0000428</v>
      </c>
      <c r="K40" s="96">
        <f t="shared" si="42"/>
        <v>0.001016</v>
      </c>
      <c r="L40" s="99">
        <f t="shared" si="43"/>
        <v>51900000000</v>
      </c>
      <c r="M40" s="65"/>
      <c r="O40" s="100">
        <f t="shared" ref="O40:W40" si="68">C40*$L40</f>
        <v>46795064100</v>
      </c>
      <c r="P40" s="100">
        <f t="shared" si="68"/>
        <v>4831474800</v>
      </c>
      <c r="Q40" s="100">
        <f t="shared" si="68"/>
        <v>47592300</v>
      </c>
      <c r="R40" s="100">
        <f t="shared" si="68"/>
        <v>53197500</v>
      </c>
      <c r="S40" s="100">
        <f t="shared" si="68"/>
        <v>65082600</v>
      </c>
      <c r="T40" s="100">
        <f t="shared" si="68"/>
        <v>52159500</v>
      </c>
      <c r="U40" s="100">
        <f t="shared" si="68"/>
        <v>496164</v>
      </c>
      <c r="V40" s="100">
        <f t="shared" si="68"/>
        <v>2221320</v>
      </c>
      <c r="W40" s="100">
        <f t="shared" si="68"/>
        <v>52730400</v>
      </c>
      <c r="X40" s="65"/>
      <c r="Y40" s="78">
        <f t="shared" ref="Y40:AG40" si="69">O40/O$45</f>
        <v>0.3131466781</v>
      </c>
      <c r="Z40" s="78">
        <f t="shared" si="69"/>
        <v>0.07329771444</v>
      </c>
      <c r="AA40" s="78">
        <f t="shared" si="69"/>
        <v>0.0343205085</v>
      </c>
      <c r="AB40" s="78">
        <f t="shared" si="69"/>
        <v>0.03881201797</v>
      </c>
      <c r="AC40" s="78">
        <f t="shared" si="69"/>
        <v>0.1642921269</v>
      </c>
      <c r="AD40" s="78">
        <f t="shared" si="69"/>
        <v>0.0796733071</v>
      </c>
      <c r="AE40" s="78">
        <f t="shared" si="69"/>
        <v>0.03838548082</v>
      </c>
      <c r="AF40" s="78">
        <f t="shared" si="69"/>
        <v>0.03600552152</v>
      </c>
      <c r="AG40" s="78">
        <f t="shared" si="69"/>
        <v>0.2402412549</v>
      </c>
    </row>
    <row r="41">
      <c r="A41" s="76">
        <v>5.0</v>
      </c>
      <c r="B41" s="68" t="s">
        <v>98</v>
      </c>
      <c r="C41" s="96">
        <f t="shared" si="34"/>
        <v>0.888672</v>
      </c>
      <c r="D41" s="96">
        <f t="shared" si="35"/>
        <v>0.106109</v>
      </c>
      <c r="E41" s="96">
        <f t="shared" si="36"/>
        <v>0.00097</v>
      </c>
      <c r="F41" s="96">
        <f t="shared" si="37"/>
        <v>0.001136</v>
      </c>
      <c r="G41" s="96">
        <f t="shared" si="38"/>
        <v>0.001461</v>
      </c>
      <c r="H41" s="96">
        <f t="shared" si="39"/>
        <v>0.001095</v>
      </c>
      <c r="I41" s="96">
        <f t="shared" si="40"/>
        <v>0.00000727</v>
      </c>
      <c r="J41" s="96">
        <f t="shared" si="41"/>
        <v>0.000049</v>
      </c>
      <c r="K41" s="96">
        <f t="shared" si="42"/>
        <v>0.0005</v>
      </c>
      <c r="L41" s="99">
        <f t="shared" si="43"/>
        <v>62000000000</v>
      </c>
      <c r="M41" s="65"/>
      <c r="O41" s="100">
        <f t="shared" ref="O41:W41" si="70">C41*$L41</f>
        <v>55097664000</v>
      </c>
      <c r="P41" s="100">
        <f t="shared" si="70"/>
        <v>6578758000</v>
      </c>
      <c r="Q41" s="100">
        <f t="shared" si="70"/>
        <v>60140000</v>
      </c>
      <c r="R41" s="100">
        <f t="shared" si="70"/>
        <v>70432000</v>
      </c>
      <c r="S41" s="100">
        <f t="shared" si="70"/>
        <v>90582000</v>
      </c>
      <c r="T41" s="100">
        <f t="shared" si="70"/>
        <v>67890000</v>
      </c>
      <c r="U41" s="100">
        <f t="shared" si="70"/>
        <v>450740</v>
      </c>
      <c r="V41" s="100">
        <f t="shared" si="70"/>
        <v>3038000</v>
      </c>
      <c r="W41" s="100">
        <f t="shared" si="70"/>
        <v>31000000</v>
      </c>
      <c r="X41" s="65"/>
      <c r="Y41" s="78">
        <f t="shared" ref="Y41:AG41" si="71">O41/O$45</f>
        <v>0.3687066315</v>
      </c>
      <c r="Z41" s="78">
        <f t="shared" si="71"/>
        <v>0.09980553458</v>
      </c>
      <c r="AA41" s="78">
        <f t="shared" si="71"/>
        <v>0.04336910343</v>
      </c>
      <c r="AB41" s="78">
        <f t="shared" si="71"/>
        <v>0.05138602471</v>
      </c>
      <c r="AC41" s="78">
        <f t="shared" si="71"/>
        <v>0.2286618764</v>
      </c>
      <c r="AD41" s="78">
        <f t="shared" si="71"/>
        <v>0.1037015466</v>
      </c>
      <c r="AE41" s="78">
        <f t="shared" si="71"/>
        <v>0.03487127568</v>
      </c>
      <c r="AF41" s="78">
        <f t="shared" si="71"/>
        <v>0.04924314119</v>
      </c>
      <c r="AG41" s="78">
        <f t="shared" si="71"/>
        <v>0.1412369127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0.01342808484</v>
      </c>
      <c r="Z42" s="78">
        <f t="shared" si="73"/>
        <v>0.01399601481</v>
      </c>
      <c r="AA42" s="78">
        <f t="shared" si="73"/>
        <v>0.003701330147</v>
      </c>
      <c r="AB42" s="78">
        <f t="shared" si="73"/>
        <v>0.004237070738</v>
      </c>
      <c r="AC42" s="78">
        <f t="shared" si="73"/>
        <v>0.01232151824</v>
      </c>
      <c r="AD42" s="78">
        <f t="shared" si="73"/>
        <v>0.01184601906</v>
      </c>
      <c r="AE42" s="78">
        <f t="shared" si="73"/>
        <v>0.002541888081</v>
      </c>
      <c r="AF42" s="78">
        <f t="shared" si="73"/>
        <v>0.003958253811</v>
      </c>
      <c r="AG42" s="78">
        <f t="shared" si="73"/>
        <v>0.03171871249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0.05563747135</v>
      </c>
      <c r="Z43" s="78">
        <f t="shared" si="75"/>
        <v>0.04945395962</v>
      </c>
      <c r="AA43" s="78">
        <f t="shared" si="75"/>
        <v>0.01337310174</v>
      </c>
      <c r="AB43" s="78">
        <f t="shared" si="75"/>
        <v>0.01223226983</v>
      </c>
      <c r="AC43" s="78">
        <f t="shared" si="75"/>
        <v>0.05077075198</v>
      </c>
      <c r="AD43" s="78">
        <f t="shared" si="75"/>
        <v>0.06825193129</v>
      </c>
      <c r="AE43" s="78">
        <f t="shared" si="75"/>
        <v>0.01059042669</v>
      </c>
      <c r="AF43" s="78">
        <f t="shared" si="75"/>
        <v>0.01259249886</v>
      </c>
      <c r="AG43" s="78">
        <f t="shared" si="75"/>
        <v>0.1139672541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0.06059996846</v>
      </c>
      <c r="Z44" s="78">
        <f t="shared" si="77"/>
        <v>0.06071228786</v>
      </c>
      <c r="AA44" s="78">
        <f t="shared" si="77"/>
        <v>0.01560162752</v>
      </c>
      <c r="AB44" s="78">
        <f t="shared" si="77"/>
        <v>0.01619850459</v>
      </c>
      <c r="AC44" s="78">
        <f t="shared" si="77"/>
        <v>0.08070490442</v>
      </c>
      <c r="AD44" s="78">
        <f t="shared" si="77"/>
        <v>0.07216307888</v>
      </c>
      <c r="AE44" s="78">
        <f t="shared" si="77"/>
        <v>0.01388847542</v>
      </c>
      <c r="AF44" s="78">
        <f t="shared" si="77"/>
        <v>0.01818657156</v>
      </c>
      <c r="AG44" s="78">
        <f t="shared" si="77"/>
        <v>0.08197025931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149434968874</v>
      </c>
      <c r="P45" s="102">
        <f t="shared" si="78"/>
        <v>65915763363</v>
      </c>
      <c r="Q45" s="102">
        <f t="shared" si="78"/>
        <v>1386701482</v>
      </c>
      <c r="R45" s="102">
        <f t="shared" si="78"/>
        <v>1370645042</v>
      </c>
      <c r="S45" s="102">
        <f t="shared" si="78"/>
        <v>396139494</v>
      </c>
      <c r="T45" s="102">
        <f t="shared" si="78"/>
        <v>654667189</v>
      </c>
      <c r="U45" s="102">
        <f t="shared" si="78"/>
        <v>12925824.8</v>
      </c>
      <c r="V45" s="102">
        <f t="shared" si="78"/>
        <v>61693871</v>
      </c>
      <c r="W45" s="102">
        <f t="shared" si="78"/>
        <v>219489363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-25.0727</v>
      </c>
      <c r="D55" s="106">
        <v>0.242778</v>
      </c>
      <c r="E55" s="84">
        <v>-118.285</v>
      </c>
      <c r="F55" s="106">
        <v>0.683735</v>
      </c>
      <c r="G55" s="108">
        <v>-2003.33</v>
      </c>
      <c r="H55" s="106">
        <v>0.023662</v>
      </c>
      <c r="I55" s="106">
        <v>-2047.95</v>
      </c>
      <c r="J55" s="106">
        <v>0.038631</v>
      </c>
      <c r="K55" s="106">
        <v>-1749.93</v>
      </c>
      <c r="L55" s="109">
        <v>0.004571</v>
      </c>
      <c r="M55" s="107">
        <v>591.589</v>
      </c>
      <c r="N55" s="106">
        <v>0.003704</v>
      </c>
      <c r="O55" s="107">
        <v>142.828</v>
      </c>
      <c r="P55" s="106">
        <v>1.95E-4</v>
      </c>
      <c r="Q55" s="107">
        <v>2044.86</v>
      </c>
      <c r="R55" s="106">
        <v>9.02E-4</v>
      </c>
      <c r="S55" s="107">
        <v>-1660.0</v>
      </c>
      <c r="T55" s="109">
        <v>0.001822</v>
      </c>
      <c r="U55" s="88">
        <v>-220.439</v>
      </c>
      <c r="V55" s="88">
        <v>6.98077</v>
      </c>
      <c r="W55" s="109">
        <v>1.08E9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-24.1413</v>
      </c>
      <c r="D56" s="106">
        <v>0.077283</v>
      </c>
      <c r="E56" s="84">
        <v>-111.728</v>
      </c>
      <c r="F56" s="106">
        <v>0.840364</v>
      </c>
      <c r="G56" s="108">
        <v>-1399.07</v>
      </c>
      <c r="H56" s="106">
        <v>0.034926</v>
      </c>
      <c r="I56" s="106">
        <v>-1545.21</v>
      </c>
      <c r="J56" s="106">
        <v>0.037324</v>
      </c>
      <c r="K56" s="106">
        <v>-1754.84</v>
      </c>
      <c r="L56" s="106">
        <v>0.001626</v>
      </c>
      <c r="M56" s="107">
        <v>950.746</v>
      </c>
      <c r="N56" s="106">
        <v>0.00624</v>
      </c>
      <c r="O56" s="107">
        <v>107.5</v>
      </c>
      <c r="P56" s="106">
        <v>2.78E-4</v>
      </c>
      <c r="Q56" s="107">
        <v>1406.49</v>
      </c>
      <c r="R56" s="106">
        <v>0.00139</v>
      </c>
      <c r="S56" s="107">
        <v>-1660.0</v>
      </c>
      <c r="T56" s="106">
        <v>5.68E-4</v>
      </c>
      <c r="U56" s="88">
        <v>-198.176</v>
      </c>
      <c r="V56" s="88">
        <v>2.60451</v>
      </c>
      <c r="W56" s="109">
        <v>7.75E9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-24.4427</v>
      </c>
      <c r="D57" s="106">
        <v>0.021982</v>
      </c>
      <c r="E57" s="84">
        <v>-65.7159</v>
      </c>
      <c r="F57" s="106">
        <v>0.910221</v>
      </c>
      <c r="G57" s="108">
        <v>-827.791</v>
      </c>
      <c r="H57" s="106">
        <v>0.030431</v>
      </c>
      <c r="I57" s="106">
        <v>-957.469</v>
      </c>
      <c r="J57" s="106">
        <v>0.026472</v>
      </c>
      <c r="K57" s="106">
        <v>-1729.63</v>
      </c>
      <c r="L57" s="106">
        <v>5.09E-4</v>
      </c>
      <c r="M57" s="107">
        <v>729.197</v>
      </c>
      <c r="N57" s="106">
        <v>0.008736</v>
      </c>
      <c r="O57" s="107">
        <v>66.1309</v>
      </c>
      <c r="P57" s="106">
        <v>2.4E-4</v>
      </c>
      <c r="Q57" s="107">
        <v>844.472</v>
      </c>
      <c r="R57" s="106">
        <v>0.001243</v>
      </c>
      <c r="S57" s="107">
        <v>-1660.0</v>
      </c>
      <c r="T57" s="106">
        <v>1.66E-4</v>
      </c>
      <c r="U57" s="88">
        <v>-104.61</v>
      </c>
      <c r="V57" s="88">
        <v>1.87551</v>
      </c>
      <c r="W57" s="109">
        <v>1.49E10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-25.5361</v>
      </c>
      <c r="D58" s="106">
        <v>0.32098</v>
      </c>
      <c r="E58" s="84">
        <v>-59.4814</v>
      </c>
      <c r="F58" s="106">
        <v>0.631698</v>
      </c>
      <c r="G58" s="108">
        <v>-1435.46</v>
      </c>
      <c r="H58" s="106">
        <v>0.010285</v>
      </c>
      <c r="I58" s="106">
        <v>-1407.3</v>
      </c>
      <c r="J58" s="106">
        <v>0.012508</v>
      </c>
      <c r="K58" s="106">
        <v>-1292.98</v>
      </c>
      <c r="L58" s="109">
        <v>0.012795</v>
      </c>
      <c r="M58" s="107">
        <v>538.287</v>
      </c>
      <c r="N58" s="106">
        <v>0.003809</v>
      </c>
      <c r="O58" s="107">
        <v>114.755</v>
      </c>
      <c r="P58" s="109">
        <v>8.47E-5</v>
      </c>
      <c r="Q58" s="107">
        <v>1321.68</v>
      </c>
      <c r="R58" s="106">
        <v>4.0E-4</v>
      </c>
      <c r="S58" s="107">
        <v>-1660.0</v>
      </c>
      <c r="T58" s="106">
        <v>0.00744</v>
      </c>
      <c r="U58" s="88">
        <v>-104.442</v>
      </c>
      <c r="V58" s="88">
        <v>5.97348</v>
      </c>
      <c r="W58" s="109">
        <v>1.47E9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-25.3508</v>
      </c>
      <c r="D59" s="106">
        <v>0.219002</v>
      </c>
      <c r="E59" s="84">
        <v>-64.4757</v>
      </c>
      <c r="F59" s="106">
        <v>0.719306</v>
      </c>
      <c r="G59" s="108">
        <v>-1076.96</v>
      </c>
      <c r="H59" s="106">
        <v>0.01356</v>
      </c>
      <c r="I59" s="106">
        <v>-1020.76</v>
      </c>
      <c r="J59" s="106">
        <v>0.025408</v>
      </c>
      <c r="K59" s="106">
        <v>-1107.01</v>
      </c>
      <c r="L59" s="109">
        <v>0.012632</v>
      </c>
      <c r="M59" s="107">
        <v>646.35</v>
      </c>
      <c r="N59" s="106">
        <v>0.005221</v>
      </c>
      <c r="O59" s="107">
        <v>85.0457</v>
      </c>
      <c r="P59" s="109">
        <v>1.15E-4</v>
      </c>
      <c r="Q59" s="107">
        <v>1030.77</v>
      </c>
      <c r="R59" s="106">
        <v>6.56E-4</v>
      </c>
      <c r="S59" s="107">
        <v>-1660.0</v>
      </c>
      <c r="T59" s="106">
        <v>0.0041</v>
      </c>
      <c r="U59" s="88">
        <v>-109.196</v>
      </c>
      <c r="V59" s="88">
        <v>3.27331</v>
      </c>
      <c r="W59" s="109">
        <v>4.91E9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-28.0001</v>
      </c>
      <c r="D60" s="106">
        <v>0.301821</v>
      </c>
      <c r="E60" s="84">
        <v>-47.2011</v>
      </c>
      <c r="F60" s="106">
        <v>0.650889</v>
      </c>
      <c r="G60" s="108">
        <v>-696.459</v>
      </c>
      <c r="H60" s="106">
        <v>0.010572</v>
      </c>
      <c r="I60" s="106">
        <v>-650.51</v>
      </c>
      <c r="J60" s="106">
        <v>0.022775</v>
      </c>
      <c r="K60" s="106">
        <v>-855.842</v>
      </c>
      <c r="L60" s="109">
        <v>0.00597</v>
      </c>
      <c r="M60" s="107">
        <v>525.269</v>
      </c>
      <c r="N60" s="106">
        <v>0.006036</v>
      </c>
      <c r="O60" s="107">
        <v>53.2716</v>
      </c>
      <c r="P60" s="109">
        <v>9.82E-5</v>
      </c>
      <c r="Q60" s="107">
        <v>657.088</v>
      </c>
      <c r="R60" s="106">
        <v>5.61E-4</v>
      </c>
      <c r="S60" s="107">
        <v>-1660.0</v>
      </c>
      <c r="T60" s="106">
        <v>0.001278</v>
      </c>
      <c r="U60" s="88">
        <v>-65.0382</v>
      </c>
      <c r="V60" s="88">
        <v>2.42484</v>
      </c>
      <c r="W60" s="109">
        <v>8.94E9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-27.9459</v>
      </c>
      <c r="D61" s="106">
        <v>0.911579</v>
      </c>
      <c r="E61" s="84">
        <v>-29.3855</v>
      </c>
      <c r="F61" s="106">
        <v>0.083546</v>
      </c>
      <c r="G61" s="108">
        <v>-1178.97</v>
      </c>
      <c r="H61" s="106">
        <v>6.74E-4</v>
      </c>
      <c r="I61" s="106">
        <v>-1197.25</v>
      </c>
      <c r="J61" s="106">
        <v>6.93E-4</v>
      </c>
      <c r="K61" s="106">
        <v>-754.7</v>
      </c>
      <c r="L61" s="109">
        <v>8.47E-4</v>
      </c>
      <c r="M61" s="107">
        <v>162.389</v>
      </c>
      <c r="N61" s="109">
        <v>0.001268</v>
      </c>
      <c r="O61" s="107">
        <v>89.8488</v>
      </c>
      <c r="P61" s="109">
        <v>6.78E-6</v>
      </c>
      <c r="Q61" s="107">
        <v>1055.92</v>
      </c>
      <c r="R61" s="109">
        <v>2.88E-5</v>
      </c>
      <c r="S61" s="107">
        <v>-1660.0</v>
      </c>
      <c r="T61" s="106">
        <v>0.001358</v>
      </c>
      <c r="U61" s="88">
        <v>-32.2114</v>
      </c>
      <c r="V61" s="88">
        <v>1.49808</v>
      </c>
      <c r="W61" s="109">
        <v>2.34E10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-32.269</v>
      </c>
      <c r="D62" s="106">
        <v>0.901639</v>
      </c>
      <c r="E62" s="84">
        <v>-34.0444</v>
      </c>
      <c r="F62" s="106">
        <v>0.093092</v>
      </c>
      <c r="G62" s="108">
        <v>-929.205</v>
      </c>
      <c r="H62" s="106">
        <v>9.17E-4</v>
      </c>
      <c r="I62" s="106">
        <v>-910.364</v>
      </c>
      <c r="J62" s="106">
        <v>0.001025</v>
      </c>
      <c r="K62" s="106">
        <v>-652.374</v>
      </c>
      <c r="L62" s="109">
        <v>0.001254</v>
      </c>
      <c r="M62" s="107">
        <v>308.719</v>
      </c>
      <c r="N62" s="109">
        <v>0.001005</v>
      </c>
      <c r="O62" s="107">
        <v>72.8449</v>
      </c>
      <c r="P62" s="109">
        <v>9.56E-6</v>
      </c>
      <c r="Q62" s="107">
        <v>808.018</v>
      </c>
      <c r="R62" s="109">
        <v>4.28E-5</v>
      </c>
      <c r="S62" s="107">
        <v>-1660.0</v>
      </c>
      <c r="T62" s="106">
        <v>0.001016</v>
      </c>
      <c r="U62" s="88">
        <v>-36.2083</v>
      </c>
      <c r="V62" s="88">
        <v>1.00598</v>
      </c>
      <c r="W62" s="109">
        <v>5.19E10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-34.8678</v>
      </c>
      <c r="D63" s="106">
        <v>0.888672</v>
      </c>
      <c r="E63" s="84">
        <v>-28.6933</v>
      </c>
      <c r="F63" s="106">
        <v>0.106109</v>
      </c>
      <c r="G63" s="108">
        <v>-613.862</v>
      </c>
      <c r="H63" s="106">
        <v>9.7E-4</v>
      </c>
      <c r="I63" s="106">
        <v>-596.219</v>
      </c>
      <c r="J63" s="106">
        <v>0.001136</v>
      </c>
      <c r="K63" s="106">
        <v>-463.195</v>
      </c>
      <c r="L63" s="109">
        <v>0.001461</v>
      </c>
      <c r="M63" s="107">
        <v>330.714</v>
      </c>
      <c r="N63" s="109">
        <v>0.001095</v>
      </c>
      <c r="O63" s="107">
        <v>45.3262</v>
      </c>
      <c r="P63" s="109">
        <v>7.27E-6</v>
      </c>
      <c r="Q63" s="107">
        <v>549.136</v>
      </c>
      <c r="R63" s="109">
        <v>4.9E-5</v>
      </c>
      <c r="S63" s="107">
        <v>-1660.0</v>
      </c>
      <c r="T63" s="106">
        <v>5.0E-4</v>
      </c>
      <c r="U63" s="88">
        <v>-36.4213</v>
      </c>
      <c r="V63" s="88">
        <v>0.920736</v>
      </c>
      <c r="W63" s="109">
        <v>6.2E10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-2.16E-12</v>
      </c>
      <c r="F70" s="109">
        <v>3.9E-11</v>
      </c>
      <c r="G70" s="109">
        <v>7.7E-11</v>
      </c>
      <c r="H70" s="109">
        <v>-3.84E-10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-2.16E-12</v>
      </c>
      <c r="E71" s="109">
        <v>5.99E-11</v>
      </c>
      <c r="F71" s="109">
        <v>-2.62E-9</v>
      </c>
      <c r="G71" s="109">
        <v>1.13E-10</v>
      </c>
      <c r="H71" s="109">
        <v>-1.27E-9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3.9E-11</v>
      </c>
      <c r="E72" s="109">
        <v>-2.62E-9</v>
      </c>
      <c r="F72" s="109">
        <v>1.47E-7</v>
      </c>
      <c r="G72" s="109">
        <v>-4.02E-8</v>
      </c>
      <c r="H72" s="109">
        <v>8.72E-8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7.7E-11</v>
      </c>
      <c r="E73" s="109">
        <v>1.13E-10</v>
      </c>
      <c r="F73" s="109">
        <v>-4.02E-8</v>
      </c>
      <c r="G73" s="109">
        <v>4.73E-8</v>
      </c>
      <c r="H73" s="109">
        <v>-5.74E-8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-3.84E-10</v>
      </c>
      <c r="E74" s="109">
        <v>-1.27E-9</v>
      </c>
      <c r="F74" s="109">
        <v>8.72E-8</v>
      </c>
      <c r="G74" s="109">
        <v>-5.74E-8</v>
      </c>
      <c r="H74" s="109">
        <v>2.34E-7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-34.8678</v>
      </c>
      <c r="Q9" s="84">
        <v>0.743489</v>
      </c>
      <c r="R9" s="85">
        <f t="shared" ref="R9:R13" si="16">Q9/abs(P9)</f>
        <v>0.02132308319</v>
      </c>
      <c r="S9" s="86">
        <f>R9/sqrt(sum(Y39:Y41))</f>
        <v>0.02348214142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-28.6933</v>
      </c>
      <c r="Q10" s="84">
        <v>1.76696</v>
      </c>
      <c r="R10" s="85">
        <f t="shared" si="16"/>
        <v>0.06158092656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-613.862</v>
      </c>
      <c r="Q11" s="84">
        <v>87.5839</v>
      </c>
      <c r="R11" s="85">
        <f t="shared" si="16"/>
        <v>0.1426768557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0.0236196627</v>
      </c>
      <c r="D12" s="77">
        <f t="shared" si="3"/>
        <v>0.3673940484</v>
      </c>
      <c r="E12" s="77">
        <f t="shared" si="4"/>
        <v>0.2304504492</v>
      </c>
      <c r="F12" s="77">
        <f t="shared" si="5"/>
        <v>0.3699035615</v>
      </c>
      <c r="G12" s="77">
        <f t="shared" si="6"/>
        <v>0.01802021698</v>
      </c>
      <c r="H12" s="77">
        <f t="shared" si="7"/>
        <v>-0.009261644141</v>
      </c>
      <c r="I12" s="77">
        <f t="shared" si="8"/>
        <v>-0.0001337089158</v>
      </c>
      <c r="J12" s="77">
        <f t="shared" si="9"/>
        <v>-0.008893963059</v>
      </c>
      <c r="K12" s="77">
        <f t="shared" si="10"/>
        <v>0.00890700356</v>
      </c>
      <c r="L12" s="23">
        <f t="shared" ref="L12:M12" si="19">U55</f>
        <v>-237.622</v>
      </c>
      <c r="M12" s="23">
        <f t="shared" si="19"/>
        <v>8.07496</v>
      </c>
      <c r="N12" s="78">
        <f t="shared" si="12"/>
        <v>0.03398237537</v>
      </c>
      <c r="O12" s="82" t="s">
        <v>105</v>
      </c>
      <c r="P12" s="84">
        <v>-596.219</v>
      </c>
      <c r="Q12" s="84">
        <v>54.1823</v>
      </c>
      <c r="R12" s="85">
        <f t="shared" si="16"/>
        <v>0.09087650679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0.007501973757</v>
      </c>
      <c r="D13" s="77">
        <f t="shared" si="3"/>
        <v>0.4902144196</v>
      </c>
      <c r="E13" s="77">
        <f t="shared" si="4"/>
        <v>0.2602020815</v>
      </c>
      <c r="F13" s="77">
        <f t="shared" si="5"/>
        <v>0.2739013868</v>
      </c>
      <c r="G13" s="77">
        <f t="shared" si="6"/>
        <v>0.006699551785</v>
      </c>
      <c r="H13" s="77">
        <f t="shared" si="7"/>
        <v>-0.03109130685</v>
      </c>
      <c r="I13" s="77">
        <f t="shared" si="8"/>
        <v>-0.0001591297823</v>
      </c>
      <c r="J13" s="77">
        <f t="shared" si="9"/>
        <v>-0.01030210942</v>
      </c>
      <c r="K13" s="77">
        <f t="shared" si="10"/>
        <v>0.003031685854</v>
      </c>
      <c r="L13" s="23">
        <f t="shared" ref="L13:M13" si="20">U56</f>
        <v>-202.046</v>
      </c>
      <c r="M13" s="23">
        <f t="shared" si="20"/>
        <v>2.8536</v>
      </c>
      <c r="N13" s="78">
        <f t="shared" si="12"/>
        <v>0.01412351643</v>
      </c>
      <c r="O13" s="82" t="s">
        <v>106</v>
      </c>
      <c r="P13" s="84">
        <v>-463.195</v>
      </c>
      <c r="Q13" s="84">
        <v>117.193</v>
      </c>
      <c r="R13" s="85">
        <f t="shared" si="16"/>
        <v>0.2530100714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0.003911156537</v>
      </c>
      <c r="D14" s="77">
        <f t="shared" si="3"/>
        <v>0.5842623402</v>
      </c>
      <c r="E14" s="77">
        <f t="shared" si="4"/>
        <v>0.2570918874</v>
      </c>
      <c r="F14" s="77">
        <f t="shared" si="5"/>
        <v>0.2227016659</v>
      </c>
      <c r="G14" s="77">
        <f t="shared" si="6"/>
        <v>0.003951381263</v>
      </c>
      <c r="H14" s="77">
        <f t="shared" si="7"/>
        <v>-0.06301479136</v>
      </c>
      <c r="I14" s="77">
        <f t="shared" si="8"/>
        <v>-0.0001615409288</v>
      </c>
      <c r="J14" s="77">
        <f t="shared" si="9"/>
        <v>-0.0104041022</v>
      </c>
      <c r="K14" s="77">
        <f t="shared" si="10"/>
        <v>0.001674454013</v>
      </c>
      <c r="L14" s="23">
        <f t="shared" ref="L14:M14" si="21">U57</f>
        <v>-105.085</v>
      </c>
      <c r="M14" s="23">
        <f t="shared" si="21"/>
        <v>2.02667</v>
      </c>
      <c r="N14" s="78">
        <f t="shared" si="12"/>
        <v>0.01928600657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0.0705520254</v>
      </c>
      <c r="D15" s="77">
        <f t="shared" si="3"/>
        <v>0.3609174911</v>
      </c>
      <c r="E15" s="77">
        <f t="shared" si="4"/>
        <v>0.1436297677</v>
      </c>
      <c r="F15" s="77">
        <f t="shared" si="5"/>
        <v>0.2019691923</v>
      </c>
      <c r="G15" s="77">
        <f t="shared" si="6"/>
        <v>0.1476709058</v>
      </c>
      <c r="H15" s="77">
        <f t="shared" si="7"/>
        <v>-0.01804211495</v>
      </c>
      <c r="I15" s="77">
        <f t="shared" si="8"/>
        <v>-0.00009372840092</v>
      </c>
      <c r="J15" s="77">
        <f t="shared" si="9"/>
        <v>-0.005326365429</v>
      </c>
      <c r="K15" s="77">
        <f t="shared" si="10"/>
        <v>0.09871710756</v>
      </c>
      <c r="L15" s="23">
        <f t="shared" ref="L15:M15" si="22">U58</f>
        <v>-114.616</v>
      </c>
      <c r="M15" s="23">
        <f t="shared" si="22"/>
        <v>5.48743</v>
      </c>
      <c r="N15" s="78">
        <f t="shared" si="12"/>
        <v>0.04787664898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0.04159685002</v>
      </c>
      <c r="D16" s="77">
        <f t="shared" si="3"/>
        <v>0.4115834627</v>
      </c>
      <c r="E16" s="77">
        <f t="shared" si="4"/>
        <v>0.1445890215</v>
      </c>
      <c r="F16" s="77">
        <f t="shared" si="5"/>
        <v>0.2827736209</v>
      </c>
      <c r="G16" s="77">
        <f t="shared" si="6"/>
        <v>0.1068600385</v>
      </c>
      <c r="H16" s="77">
        <f t="shared" si="7"/>
        <v>-0.0286522732</v>
      </c>
      <c r="I16" s="77">
        <f t="shared" si="8"/>
        <v>-0.0000935534121</v>
      </c>
      <c r="J16" s="77">
        <f t="shared" si="9"/>
        <v>-0.00655835044</v>
      </c>
      <c r="K16" s="77">
        <f t="shared" si="10"/>
        <v>0.04789390315</v>
      </c>
      <c r="L16" s="23">
        <f t="shared" ref="L16:M16" si="23">U59</f>
        <v>-123.736</v>
      </c>
      <c r="M16" s="23">
        <f t="shared" si="23"/>
        <v>2.91181</v>
      </c>
      <c r="N16" s="78">
        <f t="shared" si="12"/>
        <v>0.02353244003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0.09791707505</v>
      </c>
      <c r="D17" s="77">
        <f t="shared" si="3"/>
        <v>0.4785725983</v>
      </c>
      <c r="E17" s="77">
        <f t="shared" si="4"/>
        <v>0.1206793693</v>
      </c>
      <c r="F17" s="77">
        <f t="shared" si="5"/>
        <v>0.2646963416</v>
      </c>
      <c r="G17" s="77">
        <f t="shared" si="6"/>
        <v>0.06690932765</v>
      </c>
      <c r="H17" s="77">
        <f t="shared" si="7"/>
        <v>-0.04850272334</v>
      </c>
      <c r="I17" s="77">
        <f t="shared" si="8"/>
        <v>-0.00008300287453</v>
      </c>
      <c r="J17" s="77">
        <f t="shared" si="9"/>
        <v>-0.006238237031</v>
      </c>
      <c r="K17" s="77">
        <f t="shared" si="10"/>
        <v>0.02604426827</v>
      </c>
      <c r="L17" s="23">
        <f t="shared" ref="L17:M17" si="24">U60</f>
        <v>-72.151</v>
      </c>
      <c r="M17" s="23">
        <f t="shared" si="24"/>
        <v>2.17752</v>
      </c>
      <c r="N17" s="78">
        <f t="shared" si="12"/>
        <v>0.03018003908</v>
      </c>
      <c r="O17" s="23"/>
      <c r="P17" s="23"/>
      <c r="Q17" s="93"/>
      <c r="R17" s="95" t="s">
        <v>108</v>
      </c>
      <c r="S17" s="96">
        <f>$R$9/sqrt(sum(Y27:Y29))</f>
        <v>0.3208495186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0.7908658294</v>
      </c>
      <c r="D18" s="77">
        <f t="shared" si="3"/>
        <v>0.0762165253</v>
      </c>
      <c r="E18" s="77">
        <f t="shared" si="4"/>
        <v>0.02466908548</v>
      </c>
      <c r="F18" s="77">
        <f t="shared" si="5"/>
        <v>0.02575778296</v>
      </c>
      <c r="G18" s="77">
        <f t="shared" si="6"/>
        <v>0.01984486548</v>
      </c>
      <c r="H18" s="77">
        <f t="shared" si="7"/>
        <v>-0.006392434107</v>
      </c>
      <c r="I18" s="77">
        <f t="shared" si="8"/>
        <v>-0.00001891177856</v>
      </c>
      <c r="J18" s="77">
        <f t="shared" si="9"/>
        <v>-0.0009440910982</v>
      </c>
      <c r="K18" s="77">
        <f t="shared" si="10"/>
        <v>0.06998391874</v>
      </c>
      <c r="L18" s="23">
        <f t="shared" ref="L18:M18" si="25">U61</f>
        <v>-32.2114</v>
      </c>
      <c r="M18" s="23">
        <f t="shared" si="25"/>
        <v>1.49808</v>
      </c>
      <c r="N18" s="78">
        <f t="shared" si="12"/>
        <v>0.04650775812</v>
      </c>
      <c r="O18" s="78">
        <f t="shared" ref="O18:O23" si="27">M18/abs(C61)/D61</f>
        <v>0.05880612918</v>
      </c>
      <c r="P18" s="23"/>
      <c r="Q18" s="93"/>
      <c r="R18" s="95" t="s">
        <v>109</v>
      </c>
      <c r="S18" s="96">
        <f>$R$9/sqrt(sum(Y30:Y32))</f>
        <v>0.3028959071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0.8035447367</v>
      </c>
      <c r="D19" s="77">
        <f t="shared" si="3"/>
        <v>0.08752858557</v>
      </c>
      <c r="E19" s="77">
        <f t="shared" si="4"/>
        <v>0.02353275313</v>
      </c>
      <c r="F19" s="77">
        <f t="shared" si="5"/>
        <v>0.0257709724</v>
      </c>
      <c r="G19" s="77">
        <f t="shared" si="6"/>
        <v>0.02259363174</v>
      </c>
      <c r="H19" s="77">
        <f t="shared" si="7"/>
        <v>-0.008568825242</v>
      </c>
      <c r="I19" s="77">
        <f t="shared" si="8"/>
        <v>-0.00001923308313</v>
      </c>
      <c r="J19" s="77">
        <f t="shared" si="9"/>
        <v>-0.0009551172079</v>
      </c>
      <c r="K19" s="77">
        <f t="shared" si="10"/>
        <v>0.04657937545</v>
      </c>
      <c r="L19" s="23">
        <f t="shared" ref="L19:M19" si="26">U62</f>
        <v>-36.2083</v>
      </c>
      <c r="M19" s="23">
        <f t="shared" si="26"/>
        <v>1.00598</v>
      </c>
      <c r="N19" s="78">
        <f t="shared" si="12"/>
        <v>0.0277831326</v>
      </c>
      <c r="O19" s="78">
        <f t="shared" si="27"/>
        <v>0.03457571349</v>
      </c>
      <c r="P19" s="97">
        <f>1/sqrt(1/O18^2+1/O19^2+1/O20^2)</f>
        <v>0.02104346175</v>
      </c>
      <c r="Q19" s="93"/>
      <c r="R19" s="95" t="s">
        <v>110</v>
      </c>
      <c r="S19" s="96">
        <f>$R$9/sqrt(sum(Y33:Y35))</f>
        <v>0.2893637052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0.8507669293</v>
      </c>
      <c r="D20" s="77">
        <f t="shared" si="3"/>
        <v>0.08359441782</v>
      </c>
      <c r="E20" s="77">
        <f t="shared" si="4"/>
        <v>0.01634884367</v>
      </c>
      <c r="F20" s="77">
        <f t="shared" si="5"/>
        <v>0.01859639233</v>
      </c>
      <c r="G20" s="77">
        <f t="shared" si="6"/>
        <v>0.018580553</v>
      </c>
      <c r="H20" s="77">
        <f t="shared" si="7"/>
        <v>-0.009942858437</v>
      </c>
      <c r="I20" s="77">
        <f t="shared" si="8"/>
        <v>-0.000009047493472</v>
      </c>
      <c r="J20" s="77">
        <f t="shared" si="9"/>
        <v>-0.000738789225</v>
      </c>
      <c r="K20" s="77">
        <f t="shared" si="10"/>
        <v>0.02278886256</v>
      </c>
      <c r="L20" s="23">
        <f t="shared" ref="L20:M20" si="28">U63</f>
        <v>-36.4213</v>
      </c>
      <c r="M20" s="23">
        <f t="shared" si="28"/>
        <v>0.920736</v>
      </c>
      <c r="N20" s="78">
        <f t="shared" si="12"/>
        <v>0.025280152</v>
      </c>
      <c r="O20" s="78">
        <f t="shared" si="27"/>
        <v>0.02971454476</v>
      </c>
      <c r="P20" s="23"/>
      <c r="Q20" s="93"/>
      <c r="R20" s="95" t="s">
        <v>111</v>
      </c>
      <c r="S20" s="96">
        <f>$R$9/sqrt(sum(Y36:Y38))</f>
        <v>0.1211605991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0.02348214142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0.05921699993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0.02132308319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0.0009783158859</v>
      </c>
      <c r="Z27" s="78">
        <f t="shared" si="33"/>
        <v>0.001821069153</v>
      </c>
      <c r="AA27" s="78">
        <f t="shared" si="33"/>
        <v>0.00107957121</v>
      </c>
      <c r="AB27" s="78">
        <f t="shared" si="33"/>
        <v>0.0009097621335</v>
      </c>
      <c r="AC27" s="78">
        <f t="shared" si="33"/>
        <v>0.001162584608</v>
      </c>
      <c r="AD27" s="78">
        <f t="shared" si="33"/>
        <v>0.001707005811</v>
      </c>
      <c r="AE27" s="78">
        <f t="shared" si="33"/>
        <v>0.001110561462</v>
      </c>
      <c r="AF27" s="78">
        <f t="shared" si="33"/>
        <v>0.0009257390407</v>
      </c>
      <c r="AG27" s="78">
        <f t="shared" si="33"/>
        <v>0.001194852309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0.002323237589</v>
      </c>
      <c r="Z28" s="78">
        <f t="shared" si="45"/>
        <v>0.005370831076</v>
      </c>
      <c r="AA28" s="78">
        <f t="shared" si="45"/>
        <v>0.003487661621</v>
      </c>
      <c r="AB28" s="78">
        <f t="shared" si="45"/>
        <v>0.002271029696</v>
      </c>
      <c r="AC28" s="78">
        <f t="shared" si="45"/>
        <v>0.002648633717</v>
      </c>
      <c r="AD28" s="78">
        <f t="shared" si="45"/>
        <v>0.004263127265</v>
      </c>
      <c r="AE28" s="78">
        <f t="shared" si="45"/>
        <v>0.001584446381</v>
      </c>
      <c r="AF28" s="78">
        <f t="shared" si="45"/>
        <v>0.002728016847</v>
      </c>
      <c r="AG28" s="78">
        <f t="shared" si="45"/>
        <v>0.002273238311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0.00111513958</v>
      </c>
      <c r="Z29" s="78">
        <f t="shared" si="47"/>
        <v>0.00313400402</v>
      </c>
      <c r="AA29" s="78">
        <f t="shared" si="47"/>
        <v>0.001642356658</v>
      </c>
      <c r="AB29" s="78">
        <f t="shared" si="47"/>
        <v>0.001457831558</v>
      </c>
      <c r="AC29" s="78">
        <f t="shared" si="47"/>
        <v>0.001329699522</v>
      </c>
      <c r="AD29" s="78">
        <f t="shared" si="47"/>
        <v>0.003634429364</v>
      </c>
      <c r="AE29" s="78">
        <f t="shared" si="47"/>
        <v>0.003623493824</v>
      </c>
      <c r="AF29" s="78">
        <f t="shared" si="47"/>
        <v>0.001702436379</v>
      </c>
      <c r="AG29" s="78">
        <f t="shared" si="47"/>
        <v>0.001166175271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0.001102463635</v>
      </c>
      <c r="Z30" s="78">
        <f t="shared" si="49"/>
        <v>0.005659228073</v>
      </c>
      <c r="AA30" s="78">
        <f t="shared" si="49"/>
        <v>0.01164446525</v>
      </c>
      <c r="AB30" s="78">
        <f t="shared" si="49"/>
        <v>0.006751940685</v>
      </c>
      <c r="AC30" s="78">
        <f t="shared" si="49"/>
        <v>0.001392202008</v>
      </c>
      <c r="AD30" s="78">
        <f t="shared" si="49"/>
        <v>0.002779648208</v>
      </c>
      <c r="AE30" s="78">
        <f t="shared" si="49"/>
        <v>0.01201243526</v>
      </c>
      <c r="AF30" s="78">
        <f t="shared" si="49"/>
        <v>0.00881233757</v>
      </c>
      <c r="AG30" s="78">
        <f t="shared" si="49"/>
        <v>0.001784558073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0.00245866164</v>
      </c>
      <c r="Z31" s="78">
        <f t="shared" si="51"/>
        <v>0.03716160652</v>
      </c>
      <c r="AA31" s="78">
        <f t="shared" si="51"/>
        <v>0.08586728949</v>
      </c>
      <c r="AB31" s="78">
        <f t="shared" si="51"/>
        <v>0.03863576328</v>
      </c>
      <c r="AC31" s="78">
        <f t="shared" si="51"/>
        <v>0.002947165862</v>
      </c>
      <c r="AD31" s="78">
        <f t="shared" si="51"/>
        <v>0.01748044146</v>
      </c>
      <c r="AE31" s="78">
        <f t="shared" si="51"/>
        <v>0.09216353409</v>
      </c>
      <c r="AF31" s="78">
        <f t="shared" si="51"/>
        <v>0.06642004793</v>
      </c>
      <c r="AG31" s="78">
        <f t="shared" si="51"/>
        <v>0.003674268324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0.001394668122</v>
      </c>
      <c r="Z32" s="78">
        <f t="shared" si="53"/>
        <v>0.1480521591</v>
      </c>
      <c r="AA32" s="78">
        <f t="shared" si="53"/>
        <v>0.1066037146</v>
      </c>
      <c r="AB32" s="78">
        <f t="shared" si="53"/>
        <v>0.03294148391</v>
      </c>
      <c r="AC32" s="78">
        <f t="shared" si="53"/>
        <v>0.001536140935</v>
      </c>
      <c r="AD32" s="78">
        <f t="shared" si="53"/>
        <v>0.1800634816</v>
      </c>
      <c r="AE32" s="78">
        <f t="shared" si="53"/>
        <v>0.195915939</v>
      </c>
      <c r="AF32" s="78">
        <f t="shared" si="53"/>
        <v>0.1545801741</v>
      </c>
      <c r="AG32" s="78">
        <f t="shared" si="53"/>
        <v>0.002101768205</v>
      </c>
    </row>
    <row r="33">
      <c r="A33" s="76">
        <v>3.0</v>
      </c>
      <c r="B33" s="68" t="s">
        <v>94</v>
      </c>
      <c r="C33" s="96">
        <f t="shared" si="34"/>
        <v>0.219653</v>
      </c>
      <c r="D33" s="96">
        <f t="shared" si="35"/>
        <v>0.703597</v>
      </c>
      <c r="E33" s="96">
        <f t="shared" si="36"/>
        <v>0.026626</v>
      </c>
      <c r="F33" s="96">
        <f t="shared" si="37"/>
        <v>0.041335</v>
      </c>
      <c r="G33" s="96">
        <f t="shared" si="38"/>
        <v>0.0025</v>
      </c>
      <c r="H33" s="96">
        <f t="shared" si="39"/>
        <v>0.003794</v>
      </c>
      <c r="I33" s="96">
        <f t="shared" si="40"/>
        <v>0.00022</v>
      </c>
      <c r="J33" s="96">
        <f t="shared" si="41"/>
        <v>0.001001</v>
      </c>
      <c r="K33" s="96">
        <f t="shared" si="42"/>
        <v>0.001275</v>
      </c>
      <c r="L33" s="99">
        <f t="shared" si="43"/>
        <v>806000000</v>
      </c>
      <c r="M33" s="65"/>
      <c r="O33" s="100">
        <f t="shared" ref="O33:W33" si="54">C33*$L33</f>
        <v>177040318</v>
      </c>
      <c r="P33" s="100">
        <f t="shared" si="54"/>
        <v>567099182</v>
      </c>
      <c r="Q33" s="100">
        <f t="shared" si="54"/>
        <v>21460556</v>
      </c>
      <c r="R33" s="100">
        <f t="shared" si="54"/>
        <v>33316010</v>
      </c>
      <c r="S33" s="100">
        <f t="shared" si="54"/>
        <v>2015000</v>
      </c>
      <c r="T33" s="100">
        <f t="shared" si="54"/>
        <v>3057964</v>
      </c>
      <c r="U33" s="100">
        <f t="shared" si="54"/>
        <v>177320</v>
      </c>
      <c r="V33" s="100">
        <f t="shared" si="54"/>
        <v>806806</v>
      </c>
      <c r="W33" s="100">
        <f t="shared" si="54"/>
        <v>1027650</v>
      </c>
      <c r="X33" s="65"/>
      <c r="Y33" s="78">
        <f t="shared" ref="Y33:AG33" si="55">O33/O$45</f>
        <v>0.00118468427</v>
      </c>
      <c r="Z33" s="78">
        <f t="shared" si="55"/>
        <v>0.0085961064</v>
      </c>
      <c r="AA33" s="78">
        <f t="shared" si="55"/>
        <v>0.01545679029</v>
      </c>
      <c r="AB33" s="78">
        <f t="shared" si="55"/>
        <v>0.02427690602</v>
      </c>
      <c r="AC33" s="78">
        <f t="shared" si="55"/>
        <v>0.005084888183</v>
      </c>
      <c r="AD33" s="78">
        <f t="shared" si="55"/>
        <v>0.004667277336</v>
      </c>
      <c r="AE33" s="78">
        <f t="shared" si="55"/>
        <v>0.01371055897</v>
      </c>
      <c r="AF33" s="78">
        <f t="shared" si="55"/>
        <v>0.01306188791</v>
      </c>
      <c r="AG33" s="78">
        <f t="shared" si="55"/>
        <v>0.004680743099</v>
      </c>
    </row>
    <row r="34">
      <c r="A34" s="76">
        <v>3.0</v>
      </c>
      <c r="B34" s="68" t="s">
        <v>96</v>
      </c>
      <c r="C34" s="96">
        <f t="shared" si="34"/>
        <v>0.064561</v>
      </c>
      <c r="D34" s="96">
        <f t="shared" si="35"/>
        <v>0.855991</v>
      </c>
      <c r="E34" s="96">
        <f t="shared" si="36"/>
        <v>0.036944</v>
      </c>
      <c r="F34" s="96">
        <f t="shared" si="37"/>
        <v>0.033156</v>
      </c>
      <c r="G34" s="96">
        <f t="shared" si="38"/>
        <v>0.000774</v>
      </c>
      <c r="H34" s="96">
        <f t="shared" si="39"/>
        <v>0.006466</v>
      </c>
      <c r="I34" s="96">
        <f t="shared" si="40"/>
        <v>0.000292</v>
      </c>
      <c r="J34" s="96">
        <f t="shared" si="41"/>
        <v>0.001448</v>
      </c>
      <c r="K34" s="96">
        <f t="shared" si="42"/>
        <v>0.000369</v>
      </c>
      <c r="L34" s="99">
        <f t="shared" si="43"/>
        <v>6460000000</v>
      </c>
      <c r="M34" s="65"/>
      <c r="O34" s="100">
        <f t="shared" ref="O34:W34" si="56">C34*$L34</f>
        <v>417064060</v>
      </c>
      <c r="P34" s="100">
        <f t="shared" si="56"/>
        <v>5529701860</v>
      </c>
      <c r="Q34" s="100">
        <f t="shared" si="56"/>
        <v>238658240</v>
      </c>
      <c r="R34" s="100">
        <f t="shared" si="56"/>
        <v>214187760</v>
      </c>
      <c r="S34" s="100">
        <f t="shared" si="56"/>
        <v>5000040</v>
      </c>
      <c r="T34" s="100">
        <f t="shared" si="56"/>
        <v>41770360</v>
      </c>
      <c r="U34" s="100">
        <f t="shared" si="56"/>
        <v>1886320</v>
      </c>
      <c r="V34" s="100">
        <f t="shared" si="56"/>
        <v>9354080</v>
      </c>
      <c r="W34" s="100">
        <f t="shared" si="56"/>
        <v>2383740</v>
      </c>
      <c r="X34" s="65"/>
      <c r="Y34" s="78">
        <f t="shared" ref="Y34:AG34" si="57">O34/O$45</f>
        <v>0.002790828874</v>
      </c>
      <c r="Z34" s="78">
        <f t="shared" si="57"/>
        <v>0.08381938655</v>
      </c>
      <c r="AA34" s="78">
        <f t="shared" si="57"/>
        <v>0.1718916493</v>
      </c>
      <c r="AB34" s="78">
        <f t="shared" si="57"/>
        <v>0.1560755961</v>
      </c>
      <c r="AC34" s="78">
        <f t="shared" si="57"/>
        <v>0.01261768948</v>
      </c>
      <c r="AD34" s="78">
        <f t="shared" si="57"/>
        <v>0.06375282853</v>
      </c>
      <c r="AE34" s="78">
        <f t="shared" si="57"/>
        <v>0.1458521407</v>
      </c>
      <c r="AF34" s="78">
        <f t="shared" si="57"/>
        <v>0.1514390627</v>
      </c>
      <c r="AG34" s="78">
        <f t="shared" si="57"/>
        <v>0.01085746563</v>
      </c>
    </row>
    <row r="35">
      <c r="A35" s="76">
        <v>3.0</v>
      </c>
      <c r="B35" s="68" t="s">
        <v>98</v>
      </c>
      <c r="C35" s="96">
        <f t="shared" si="34"/>
        <v>0.016983</v>
      </c>
      <c r="D35" s="96">
        <f t="shared" si="35"/>
        <v>0.917025</v>
      </c>
      <c r="E35" s="96">
        <f t="shared" si="36"/>
        <v>0.032488</v>
      </c>
      <c r="F35" s="96">
        <f t="shared" si="37"/>
        <v>0.022808</v>
      </c>
      <c r="G35" s="96">
        <f t="shared" si="38"/>
        <v>0.000235</v>
      </c>
      <c r="H35" s="96">
        <f t="shared" si="39"/>
        <v>0.008825</v>
      </c>
      <c r="I35" s="96">
        <f t="shared" si="40"/>
        <v>0.000255</v>
      </c>
      <c r="J35" s="96">
        <f t="shared" si="41"/>
        <v>0.001276</v>
      </c>
      <c r="K35" s="96">
        <f t="shared" si="42"/>
        <v>0.000106</v>
      </c>
      <c r="L35" s="99">
        <f t="shared" si="43"/>
        <v>12800000000</v>
      </c>
      <c r="M35" s="65"/>
      <c r="O35" s="100">
        <f t="shared" ref="O35:W35" si="58">C35*$L35</f>
        <v>217382400</v>
      </c>
      <c r="P35" s="100">
        <f t="shared" si="58"/>
        <v>11737920000</v>
      </c>
      <c r="Q35" s="100">
        <f t="shared" si="58"/>
        <v>415846400</v>
      </c>
      <c r="R35" s="100">
        <f t="shared" si="58"/>
        <v>291942400</v>
      </c>
      <c r="S35" s="100">
        <f t="shared" si="58"/>
        <v>3008000</v>
      </c>
      <c r="T35" s="100">
        <f t="shared" si="58"/>
        <v>112960000</v>
      </c>
      <c r="U35" s="100">
        <f t="shared" si="58"/>
        <v>3264000</v>
      </c>
      <c r="V35" s="100">
        <f t="shared" si="58"/>
        <v>16332800</v>
      </c>
      <c r="W35" s="100">
        <f t="shared" si="58"/>
        <v>1356800</v>
      </c>
      <c r="X35" s="65"/>
      <c r="Y35" s="78">
        <f t="shared" ref="Y35:AG35" si="59">O35/O$45</f>
        <v>0.001454637637</v>
      </c>
      <c r="Z35" s="78">
        <f t="shared" si="59"/>
        <v>0.1779237432</v>
      </c>
      <c r="AA35" s="78">
        <f t="shared" si="59"/>
        <v>0.2995099753</v>
      </c>
      <c r="AB35" s="78">
        <f t="shared" si="59"/>
        <v>0.2127343043</v>
      </c>
      <c r="AC35" s="78">
        <f t="shared" si="59"/>
        <v>0.007590741268</v>
      </c>
      <c r="AD35" s="78">
        <f t="shared" si="59"/>
        <v>0.1724074083</v>
      </c>
      <c r="AE35" s="78">
        <f t="shared" si="59"/>
        <v>0.2523757301</v>
      </c>
      <c r="AF35" s="78">
        <f t="shared" si="59"/>
        <v>0.2644219339</v>
      </c>
      <c r="AG35" s="78">
        <f t="shared" si="59"/>
        <v>0.006179956442</v>
      </c>
    </row>
    <row r="36">
      <c r="A36" s="76">
        <v>4.0</v>
      </c>
      <c r="B36" s="68" t="s">
        <v>94</v>
      </c>
      <c r="C36" s="96">
        <f t="shared" si="34"/>
        <v>0.319451</v>
      </c>
      <c r="D36" s="96">
        <f t="shared" si="35"/>
        <v>0.63065</v>
      </c>
      <c r="E36" s="96">
        <f t="shared" si="36"/>
        <v>0.011005</v>
      </c>
      <c r="F36" s="96">
        <f t="shared" si="37"/>
        <v>0.015337</v>
      </c>
      <c r="G36" s="96">
        <f t="shared" si="38"/>
        <v>0.012467</v>
      </c>
      <c r="H36" s="96">
        <f t="shared" si="39"/>
        <v>0.003751</v>
      </c>
      <c r="I36" s="96">
        <f t="shared" si="40"/>
        <v>0.0000904</v>
      </c>
      <c r="J36" s="96">
        <f t="shared" si="41"/>
        <v>0.000433</v>
      </c>
      <c r="K36" s="96">
        <f t="shared" si="42"/>
        <v>0.006816</v>
      </c>
      <c r="L36" s="99">
        <f t="shared" si="43"/>
        <v>1750000000</v>
      </c>
      <c r="M36" s="65"/>
      <c r="O36" s="100">
        <f t="shared" ref="O36:W36" si="60">C36*$L36</f>
        <v>559039250</v>
      </c>
      <c r="P36" s="100">
        <f t="shared" si="60"/>
        <v>1103637500</v>
      </c>
      <c r="Q36" s="100">
        <f t="shared" si="60"/>
        <v>19258750</v>
      </c>
      <c r="R36" s="100">
        <f t="shared" si="60"/>
        <v>26839750</v>
      </c>
      <c r="S36" s="100">
        <f t="shared" si="60"/>
        <v>21817250</v>
      </c>
      <c r="T36" s="100">
        <f t="shared" si="60"/>
        <v>6564250</v>
      </c>
      <c r="U36" s="100">
        <f t="shared" si="60"/>
        <v>158200</v>
      </c>
      <c r="V36" s="100">
        <f t="shared" si="60"/>
        <v>757750</v>
      </c>
      <c r="W36" s="100">
        <f t="shared" si="60"/>
        <v>11928000</v>
      </c>
      <c r="X36" s="65"/>
      <c r="Y36" s="78">
        <f t="shared" ref="Y36:AG36" si="61">O36/O$45</f>
        <v>0.00374087108</v>
      </c>
      <c r="Z36" s="78">
        <f t="shared" si="61"/>
        <v>0.01672897031</v>
      </c>
      <c r="AA36" s="78">
        <f t="shared" si="61"/>
        <v>0.01387095749</v>
      </c>
      <c r="AB36" s="78">
        <f t="shared" si="61"/>
        <v>0.01955774681</v>
      </c>
      <c r="AC36" s="78">
        <f t="shared" si="61"/>
        <v>0.05505621673</v>
      </c>
      <c r="AD36" s="78">
        <f t="shared" si="61"/>
        <v>0.01001881489</v>
      </c>
      <c r="AE36" s="78">
        <f t="shared" si="61"/>
        <v>0.01223218153</v>
      </c>
      <c r="AF36" s="78">
        <f t="shared" si="61"/>
        <v>0.01226768958</v>
      </c>
      <c r="AG36" s="78">
        <f t="shared" si="61"/>
        <v>0.05432968782</v>
      </c>
    </row>
    <row r="37">
      <c r="A37" s="76">
        <v>4.0</v>
      </c>
      <c r="B37" s="68" t="s">
        <v>96</v>
      </c>
      <c r="C37" s="96">
        <f t="shared" si="34"/>
        <v>0.202674</v>
      </c>
      <c r="D37" s="96">
        <f t="shared" si="35"/>
        <v>0.728299</v>
      </c>
      <c r="E37" s="96">
        <f t="shared" si="36"/>
        <v>0.015917</v>
      </c>
      <c r="F37" s="96">
        <f t="shared" si="37"/>
        <v>0.032236</v>
      </c>
      <c r="G37" s="96">
        <f t="shared" si="38"/>
        <v>0.011222</v>
      </c>
      <c r="H37" s="96">
        <f t="shared" si="39"/>
        <v>0.005199</v>
      </c>
      <c r="I37" s="96">
        <f t="shared" si="40"/>
        <v>0.000134</v>
      </c>
      <c r="J37" s="96">
        <f t="shared" si="41"/>
        <v>0.000749</v>
      </c>
      <c r="K37" s="96">
        <f t="shared" si="42"/>
        <v>0.00357</v>
      </c>
      <c r="L37" s="99">
        <f t="shared" si="43"/>
        <v>6200000000</v>
      </c>
      <c r="M37" s="65"/>
      <c r="O37" s="100">
        <f t="shared" ref="O37:W37" si="62">C37*$L37</f>
        <v>1256578800</v>
      </c>
      <c r="P37" s="100">
        <f t="shared" si="62"/>
        <v>4515453800</v>
      </c>
      <c r="Q37" s="100">
        <f t="shared" si="62"/>
        <v>98685400</v>
      </c>
      <c r="R37" s="100">
        <f t="shared" si="62"/>
        <v>199863200</v>
      </c>
      <c r="S37" s="100">
        <f t="shared" si="62"/>
        <v>69576400</v>
      </c>
      <c r="T37" s="100">
        <f t="shared" si="62"/>
        <v>32233800</v>
      </c>
      <c r="U37" s="100">
        <f t="shared" si="62"/>
        <v>830800</v>
      </c>
      <c r="V37" s="100">
        <f t="shared" si="62"/>
        <v>4643800</v>
      </c>
      <c r="W37" s="100">
        <f t="shared" si="62"/>
        <v>22134000</v>
      </c>
      <c r="X37" s="65"/>
      <c r="Y37" s="78">
        <f t="shared" ref="Y37:AG37" si="63">O37/O$45</f>
        <v>0.008408531767</v>
      </c>
      <c r="Z37" s="78">
        <f t="shared" si="63"/>
        <v>0.06844538405</v>
      </c>
      <c r="AA37" s="78">
        <f t="shared" si="63"/>
        <v>0.07107735383</v>
      </c>
      <c r="AB37" s="78">
        <f t="shared" si="63"/>
        <v>0.1456374915</v>
      </c>
      <c r="AC37" s="78">
        <f t="shared" si="63"/>
        <v>0.1755772775</v>
      </c>
      <c r="AD37" s="78">
        <f t="shared" si="63"/>
        <v>0.0491974674</v>
      </c>
      <c r="AE37" s="78">
        <f t="shared" si="63"/>
        <v>0.06423828327</v>
      </c>
      <c r="AF37" s="78">
        <f t="shared" si="63"/>
        <v>0.07518138817</v>
      </c>
      <c r="AG37" s="78">
        <f t="shared" si="63"/>
        <v>0.1008160052</v>
      </c>
    </row>
    <row r="38">
      <c r="A38" s="76">
        <v>4.0</v>
      </c>
      <c r="B38" s="68" t="s">
        <v>98</v>
      </c>
      <c r="C38" s="96">
        <f t="shared" si="34"/>
        <v>0.253419</v>
      </c>
      <c r="D38" s="96">
        <f t="shared" si="35"/>
        <v>0.693238</v>
      </c>
      <c r="E38" s="96">
        <f t="shared" si="36"/>
        <v>0.012043</v>
      </c>
      <c r="F38" s="96">
        <f t="shared" si="37"/>
        <v>0.027721</v>
      </c>
      <c r="G38" s="96">
        <f t="shared" si="38"/>
        <v>0.005229</v>
      </c>
      <c r="H38" s="96">
        <f t="shared" si="39"/>
        <v>0.006456</v>
      </c>
      <c r="I38" s="96">
        <f t="shared" si="40"/>
        <v>0.000108</v>
      </c>
      <c r="J38" s="96">
        <f t="shared" si="41"/>
        <v>0.000655</v>
      </c>
      <c r="K38" s="96">
        <f t="shared" si="42"/>
        <v>0.001132</v>
      </c>
      <c r="L38" s="99">
        <f t="shared" si="43"/>
        <v>11100000000</v>
      </c>
      <c r="M38" s="65"/>
      <c r="O38" s="100">
        <f t="shared" ref="O38:W38" si="64">C38*$L38</f>
        <v>2812950900</v>
      </c>
      <c r="P38" s="100">
        <f t="shared" si="64"/>
        <v>7694941800</v>
      </c>
      <c r="Q38" s="100">
        <f t="shared" si="64"/>
        <v>133677300</v>
      </c>
      <c r="R38" s="100">
        <f t="shared" si="64"/>
        <v>307703100</v>
      </c>
      <c r="S38" s="100">
        <f t="shared" si="64"/>
        <v>58041900</v>
      </c>
      <c r="T38" s="100">
        <f t="shared" si="64"/>
        <v>71661600</v>
      </c>
      <c r="U38" s="100">
        <f t="shared" si="64"/>
        <v>1198800</v>
      </c>
      <c r="V38" s="100">
        <f t="shared" si="64"/>
        <v>7270500</v>
      </c>
      <c r="W38" s="100">
        <f t="shared" si="64"/>
        <v>12565200</v>
      </c>
      <c r="X38" s="65"/>
      <c r="Y38" s="78">
        <f t="shared" ref="Y38:AG38" si="65">O38/O$45</f>
        <v>0.01882316254</v>
      </c>
      <c r="Z38" s="78">
        <f t="shared" si="65"/>
        <v>0.1166401585</v>
      </c>
      <c r="AA38" s="78">
        <f t="shared" si="65"/>
        <v>0.09627998418</v>
      </c>
      <c r="AB38" s="78">
        <f t="shared" si="65"/>
        <v>0.2242189038</v>
      </c>
      <c r="AC38" s="78">
        <f t="shared" si="65"/>
        <v>0.1464697625</v>
      </c>
      <c r="AD38" s="78">
        <f t="shared" si="65"/>
        <v>0.1093749179</v>
      </c>
      <c r="AE38" s="78">
        <f t="shared" si="65"/>
        <v>0.0926924097</v>
      </c>
      <c r="AF38" s="78">
        <f t="shared" si="65"/>
        <v>0.1177066805</v>
      </c>
      <c r="AG38" s="78">
        <f t="shared" si="65"/>
        <v>0.05723200817</v>
      </c>
    </row>
    <row r="39">
      <c r="A39" s="76">
        <v>5.0</v>
      </c>
      <c r="B39" s="68" t="s">
        <v>94</v>
      </c>
      <c r="C39" s="96">
        <f t="shared" si="34"/>
        <v>0.911579</v>
      </c>
      <c r="D39" s="96">
        <f t="shared" si="35"/>
        <v>0.083546</v>
      </c>
      <c r="E39" s="96">
        <f t="shared" si="36"/>
        <v>0.000674</v>
      </c>
      <c r="F39" s="96">
        <f t="shared" si="37"/>
        <v>0.000693</v>
      </c>
      <c r="G39" s="96">
        <f t="shared" si="38"/>
        <v>0.000847</v>
      </c>
      <c r="H39" s="96">
        <f t="shared" si="39"/>
        <v>0.001268</v>
      </c>
      <c r="I39" s="96">
        <f t="shared" si="40"/>
        <v>0.00000678</v>
      </c>
      <c r="J39" s="96">
        <f t="shared" si="41"/>
        <v>0.0000288</v>
      </c>
      <c r="K39" s="96">
        <f t="shared" si="42"/>
        <v>0.001358</v>
      </c>
      <c r="L39" s="99">
        <f t="shared" si="43"/>
        <v>23400000000</v>
      </c>
      <c r="M39" s="65"/>
      <c r="O39" s="100">
        <f t="shared" ref="O39:W39" si="66">C39*$L39</f>
        <v>21330948600</v>
      </c>
      <c r="P39" s="100">
        <f t="shared" si="66"/>
        <v>1954976400</v>
      </c>
      <c r="Q39" s="100">
        <f t="shared" si="66"/>
        <v>15771600</v>
      </c>
      <c r="R39" s="100">
        <f t="shared" si="66"/>
        <v>16216200</v>
      </c>
      <c r="S39" s="100">
        <f t="shared" si="66"/>
        <v>19819800</v>
      </c>
      <c r="T39" s="100">
        <f t="shared" si="66"/>
        <v>29671200</v>
      </c>
      <c r="U39" s="100">
        <f t="shared" si="66"/>
        <v>158652</v>
      </c>
      <c r="V39" s="100">
        <f t="shared" si="66"/>
        <v>673920</v>
      </c>
      <c r="W39" s="100">
        <f t="shared" si="66"/>
        <v>31777200</v>
      </c>
      <c r="X39" s="65"/>
      <c r="Y39" s="78">
        <f t="shared" ref="Y39:AG39" si="67">O39/O$45</f>
        <v>0.1427383296</v>
      </c>
      <c r="Z39" s="78">
        <f t="shared" si="67"/>
        <v>0.02963359087</v>
      </c>
      <c r="AA39" s="78">
        <f t="shared" si="67"/>
        <v>0.01135936616</v>
      </c>
      <c r="AB39" s="78">
        <f t="shared" si="67"/>
        <v>0.01181651595</v>
      </c>
      <c r="AC39" s="78">
        <f t="shared" si="67"/>
        <v>0.05001561628</v>
      </c>
      <c r="AD39" s="78">
        <f t="shared" si="67"/>
        <v>0.04528624905</v>
      </c>
      <c r="AE39" s="78">
        <f t="shared" si="67"/>
        <v>0.01226713062</v>
      </c>
      <c r="AF39" s="78">
        <f t="shared" si="67"/>
        <v>0.01091051318</v>
      </c>
      <c r="AG39" s="78">
        <f t="shared" si="67"/>
        <v>0.1447388796</v>
      </c>
    </row>
    <row r="40">
      <c r="A40" s="76">
        <v>5.0</v>
      </c>
      <c r="B40" s="68" t="s">
        <v>96</v>
      </c>
      <c r="C40" s="96">
        <f t="shared" si="34"/>
        <v>0.901639</v>
      </c>
      <c r="D40" s="96">
        <f t="shared" si="35"/>
        <v>0.093092</v>
      </c>
      <c r="E40" s="96">
        <f t="shared" si="36"/>
        <v>0.000917</v>
      </c>
      <c r="F40" s="96">
        <f t="shared" si="37"/>
        <v>0.001025</v>
      </c>
      <c r="G40" s="96">
        <f t="shared" si="38"/>
        <v>0.001254</v>
      </c>
      <c r="H40" s="96">
        <f t="shared" si="39"/>
        <v>0.001005</v>
      </c>
      <c r="I40" s="96">
        <f t="shared" si="40"/>
        <v>0.00000956</v>
      </c>
      <c r="J40" s="96">
        <f t="shared" si="41"/>
        <v>0.0000428</v>
      </c>
      <c r="K40" s="96">
        <f t="shared" si="42"/>
        <v>0.001016</v>
      </c>
      <c r="L40" s="99">
        <f t="shared" si="43"/>
        <v>51900000000</v>
      </c>
      <c r="M40" s="65"/>
      <c r="O40" s="100">
        <f t="shared" ref="O40:W40" si="68">C40*$L40</f>
        <v>46795064100</v>
      </c>
      <c r="P40" s="100">
        <f t="shared" si="68"/>
        <v>4831474800</v>
      </c>
      <c r="Q40" s="100">
        <f t="shared" si="68"/>
        <v>47592300</v>
      </c>
      <c r="R40" s="100">
        <f t="shared" si="68"/>
        <v>53197500</v>
      </c>
      <c r="S40" s="100">
        <f t="shared" si="68"/>
        <v>65082600</v>
      </c>
      <c r="T40" s="100">
        <f t="shared" si="68"/>
        <v>52159500</v>
      </c>
      <c r="U40" s="100">
        <f t="shared" si="68"/>
        <v>496164</v>
      </c>
      <c r="V40" s="100">
        <f t="shared" si="68"/>
        <v>2221320</v>
      </c>
      <c r="W40" s="100">
        <f t="shared" si="68"/>
        <v>52730400</v>
      </c>
      <c r="X40" s="65"/>
      <c r="Y40" s="78">
        <f t="shared" ref="Y40:AG40" si="69">O40/O$45</f>
        <v>0.3131341886</v>
      </c>
      <c r="Z40" s="78">
        <f t="shared" si="69"/>
        <v>0.07323563984</v>
      </c>
      <c r="AA40" s="78">
        <f t="shared" si="69"/>
        <v>0.0342779656</v>
      </c>
      <c r="AB40" s="78">
        <f t="shared" si="69"/>
        <v>0.03876426703</v>
      </c>
      <c r="AC40" s="78">
        <f t="shared" si="69"/>
        <v>0.1642370936</v>
      </c>
      <c r="AD40" s="78">
        <f t="shared" si="69"/>
        <v>0.07960945656</v>
      </c>
      <c r="AE40" s="78">
        <f t="shared" si="69"/>
        <v>0.03836389453</v>
      </c>
      <c r="AF40" s="78">
        <f t="shared" si="69"/>
        <v>0.03596234144</v>
      </c>
      <c r="AG40" s="78">
        <f t="shared" si="69"/>
        <v>0.2401765737</v>
      </c>
    </row>
    <row r="41">
      <c r="A41" s="76">
        <v>5.0</v>
      </c>
      <c r="B41" s="68" t="s">
        <v>98</v>
      </c>
      <c r="C41" s="96">
        <f t="shared" si="34"/>
        <v>0.888672</v>
      </c>
      <c r="D41" s="96">
        <f t="shared" si="35"/>
        <v>0.106109</v>
      </c>
      <c r="E41" s="96">
        <f t="shared" si="36"/>
        <v>0.00097</v>
      </c>
      <c r="F41" s="96">
        <f t="shared" si="37"/>
        <v>0.001136</v>
      </c>
      <c r="G41" s="96">
        <f t="shared" si="38"/>
        <v>0.001461</v>
      </c>
      <c r="H41" s="96">
        <f t="shared" si="39"/>
        <v>0.001095</v>
      </c>
      <c r="I41" s="96">
        <f t="shared" si="40"/>
        <v>0.00000727</v>
      </c>
      <c r="J41" s="96">
        <f t="shared" si="41"/>
        <v>0.000049</v>
      </c>
      <c r="K41" s="96">
        <f t="shared" si="42"/>
        <v>0.0005</v>
      </c>
      <c r="L41" s="99">
        <f t="shared" si="43"/>
        <v>62000000000</v>
      </c>
      <c r="M41" s="65"/>
      <c r="O41" s="100">
        <f t="shared" ref="O41:W41" si="70">C41*$L41</f>
        <v>55097664000</v>
      </c>
      <c r="P41" s="100">
        <f t="shared" si="70"/>
        <v>6578758000</v>
      </c>
      <c r="Q41" s="100">
        <f t="shared" si="70"/>
        <v>60140000</v>
      </c>
      <c r="R41" s="100">
        <f t="shared" si="70"/>
        <v>70432000</v>
      </c>
      <c r="S41" s="100">
        <f t="shared" si="70"/>
        <v>90582000</v>
      </c>
      <c r="T41" s="100">
        <f t="shared" si="70"/>
        <v>67890000</v>
      </c>
      <c r="U41" s="100">
        <f t="shared" si="70"/>
        <v>450740</v>
      </c>
      <c r="V41" s="100">
        <f t="shared" si="70"/>
        <v>3038000</v>
      </c>
      <c r="W41" s="100">
        <f t="shared" si="70"/>
        <v>31000000</v>
      </c>
      <c r="X41" s="65"/>
      <c r="Y41" s="78">
        <f t="shared" ref="Y41:AG41" si="71">O41/O$45</f>
        <v>0.3686919261</v>
      </c>
      <c r="Z41" s="78">
        <f t="shared" si="71"/>
        <v>0.09972101096</v>
      </c>
      <c r="AA41" s="78">
        <f t="shared" si="71"/>
        <v>0.04331534411</v>
      </c>
      <c r="AB41" s="78">
        <f t="shared" si="71"/>
        <v>0.05132280381</v>
      </c>
      <c r="AC41" s="78">
        <f t="shared" si="71"/>
        <v>0.2285852811</v>
      </c>
      <c r="AD41" s="78">
        <f t="shared" si="71"/>
        <v>0.1036184397</v>
      </c>
      <c r="AE41" s="78">
        <f t="shared" si="71"/>
        <v>0.03485166562</v>
      </c>
      <c r="AF41" s="78">
        <f t="shared" si="71"/>
        <v>0.04918408572</v>
      </c>
      <c r="AG41" s="78">
        <f t="shared" si="71"/>
        <v>0.1411988869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0.01342754928</v>
      </c>
      <c r="Z42" s="78">
        <f t="shared" si="73"/>
        <v>0.01398416182</v>
      </c>
      <c r="AA42" s="78">
        <f t="shared" si="73"/>
        <v>0.003696742065</v>
      </c>
      <c r="AB42" s="78">
        <f t="shared" si="73"/>
        <v>0.004231857814</v>
      </c>
      <c r="AC42" s="78">
        <f t="shared" si="73"/>
        <v>0.01231739088</v>
      </c>
      <c r="AD42" s="78">
        <f t="shared" si="73"/>
        <v>0.01183652561</v>
      </c>
      <c r="AE42" s="78">
        <f t="shared" si="73"/>
        <v>0.002540458636</v>
      </c>
      <c r="AF42" s="78">
        <f t="shared" si="73"/>
        <v>0.003953506825</v>
      </c>
      <c r="AG42" s="78">
        <f t="shared" si="73"/>
        <v>0.03171017272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0.05563525232</v>
      </c>
      <c r="Z43" s="78">
        <f t="shared" si="75"/>
        <v>0.0494120779</v>
      </c>
      <c r="AA43" s="78">
        <f t="shared" si="75"/>
        <v>0.01335652476</v>
      </c>
      <c r="AB43" s="78">
        <f t="shared" si="75"/>
        <v>0.01221722031</v>
      </c>
      <c r="AC43" s="78">
        <f t="shared" si="75"/>
        <v>0.05075374521</v>
      </c>
      <c r="AD43" s="78">
        <f t="shared" si="75"/>
        <v>0.06819723389</v>
      </c>
      <c r="AE43" s="78">
        <f t="shared" si="75"/>
        <v>0.01058447111</v>
      </c>
      <c r="AF43" s="78">
        <f t="shared" si="75"/>
        <v>0.01257739714</v>
      </c>
      <c r="AG43" s="78">
        <f t="shared" si="75"/>
        <v>0.1139365702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0.0605975515</v>
      </c>
      <c r="Z44" s="78">
        <f t="shared" si="77"/>
        <v>0.06066087165</v>
      </c>
      <c r="AA44" s="78">
        <f t="shared" si="77"/>
        <v>0.01558228811</v>
      </c>
      <c r="AB44" s="78">
        <f t="shared" si="77"/>
        <v>0.01617857535</v>
      </c>
      <c r="AC44" s="78">
        <f t="shared" si="77"/>
        <v>0.08067787056</v>
      </c>
      <c r="AD44" s="78">
        <f t="shared" si="77"/>
        <v>0.07210524707</v>
      </c>
      <c r="AE44" s="78">
        <f t="shared" si="77"/>
        <v>0.01388066516</v>
      </c>
      <c r="AF44" s="78">
        <f t="shared" si="77"/>
        <v>0.01816476109</v>
      </c>
      <c r="AG44" s="78">
        <f t="shared" si="77"/>
        <v>0.08194819009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149440929152</v>
      </c>
      <c r="P45" s="102">
        <f t="shared" si="78"/>
        <v>65971633625</v>
      </c>
      <c r="Q45" s="102">
        <f t="shared" si="78"/>
        <v>1388422538</v>
      </c>
      <c r="R45" s="102">
        <f t="shared" si="78"/>
        <v>1372333442</v>
      </c>
      <c r="S45" s="102">
        <f t="shared" si="78"/>
        <v>396272234</v>
      </c>
      <c r="T45" s="102">
        <f t="shared" si="78"/>
        <v>655192263</v>
      </c>
      <c r="U45" s="102">
        <f t="shared" si="78"/>
        <v>12933097.8</v>
      </c>
      <c r="V45" s="102">
        <f t="shared" si="78"/>
        <v>61767947</v>
      </c>
      <c r="W45" s="102">
        <f t="shared" si="78"/>
        <v>219548473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-25.5519</v>
      </c>
      <c r="D55" s="106">
        <v>0.219653</v>
      </c>
      <c r="E55" s="84">
        <v>-124.078</v>
      </c>
      <c r="F55" s="106">
        <v>0.703597</v>
      </c>
      <c r="G55" s="108">
        <v>-2056.64</v>
      </c>
      <c r="H55" s="106">
        <v>0.026626</v>
      </c>
      <c r="I55" s="106">
        <v>-2126.46</v>
      </c>
      <c r="J55" s="106">
        <v>0.041335</v>
      </c>
      <c r="K55" s="106">
        <v>-1712.8</v>
      </c>
      <c r="L55" s="109">
        <v>0.0025</v>
      </c>
      <c r="M55" s="107">
        <v>580.066</v>
      </c>
      <c r="N55" s="106">
        <v>0.003794</v>
      </c>
      <c r="O55" s="107">
        <v>144.419</v>
      </c>
      <c r="P55" s="106">
        <v>2.2E-4</v>
      </c>
      <c r="Q55" s="107">
        <v>2111.29</v>
      </c>
      <c r="R55" s="106">
        <v>0.001001</v>
      </c>
      <c r="S55" s="107">
        <v>-1660.0</v>
      </c>
      <c r="T55" s="109">
        <v>0.001275</v>
      </c>
      <c r="U55" s="88">
        <v>-237.622</v>
      </c>
      <c r="V55" s="88">
        <v>8.07496</v>
      </c>
      <c r="W55" s="109">
        <v>8.06E8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-23.4777</v>
      </c>
      <c r="D56" s="106">
        <v>0.064561</v>
      </c>
      <c r="E56" s="84">
        <v>-115.709</v>
      </c>
      <c r="F56" s="106">
        <v>0.855991</v>
      </c>
      <c r="G56" s="108">
        <v>-1423.04</v>
      </c>
      <c r="H56" s="106">
        <v>0.036944</v>
      </c>
      <c r="I56" s="106">
        <v>-1669.1</v>
      </c>
      <c r="J56" s="106">
        <v>0.033156</v>
      </c>
      <c r="K56" s="106">
        <v>-1748.86</v>
      </c>
      <c r="L56" s="106">
        <v>7.74E-4</v>
      </c>
      <c r="M56" s="107">
        <v>971.524</v>
      </c>
      <c r="N56" s="106">
        <v>0.006466</v>
      </c>
      <c r="O56" s="107">
        <v>110.108</v>
      </c>
      <c r="P56" s="106">
        <v>2.92E-4</v>
      </c>
      <c r="Q56" s="107">
        <v>1437.5</v>
      </c>
      <c r="R56" s="106">
        <v>0.001448</v>
      </c>
      <c r="S56" s="107">
        <v>-1660.0</v>
      </c>
      <c r="T56" s="106">
        <v>3.69E-4</v>
      </c>
      <c r="U56" s="88">
        <v>-202.046</v>
      </c>
      <c r="V56" s="88">
        <v>2.8536</v>
      </c>
      <c r="W56" s="109">
        <v>6.46E9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-24.2009</v>
      </c>
      <c r="D57" s="106">
        <v>0.016983</v>
      </c>
      <c r="E57" s="84">
        <v>-66.9526</v>
      </c>
      <c r="F57" s="106">
        <v>0.917025</v>
      </c>
      <c r="G57" s="108">
        <v>-831.584</v>
      </c>
      <c r="H57" s="106">
        <v>0.032488</v>
      </c>
      <c r="I57" s="106">
        <v>-1026.07</v>
      </c>
      <c r="J57" s="106">
        <v>0.022808</v>
      </c>
      <c r="K57" s="106">
        <v>-1766.94</v>
      </c>
      <c r="L57" s="106">
        <v>2.35E-4</v>
      </c>
      <c r="M57" s="107">
        <v>750.358</v>
      </c>
      <c r="N57" s="106">
        <v>0.008825</v>
      </c>
      <c r="O57" s="107">
        <v>66.5707</v>
      </c>
      <c r="P57" s="106">
        <v>2.55E-4</v>
      </c>
      <c r="Q57" s="107">
        <v>856.83</v>
      </c>
      <c r="R57" s="106">
        <v>0.001276</v>
      </c>
      <c r="S57" s="107">
        <v>-1660.0</v>
      </c>
      <c r="T57" s="106">
        <v>1.06E-4</v>
      </c>
      <c r="U57" s="88">
        <v>-105.085</v>
      </c>
      <c r="V57" s="88">
        <v>2.02667</v>
      </c>
      <c r="W57" s="109">
        <v>1.28E10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-25.3134</v>
      </c>
      <c r="D58" s="106">
        <v>0.319451</v>
      </c>
      <c r="E58" s="84">
        <v>-65.5941</v>
      </c>
      <c r="F58" s="106">
        <v>0.63065</v>
      </c>
      <c r="G58" s="108">
        <v>-1495.89</v>
      </c>
      <c r="H58" s="106">
        <v>0.011005</v>
      </c>
      <c r="I58" s="106">
        <v>-1509.35</v>
      </c>
      <c r="J58" s="106">
        <v>0.015337</v>
      </c>
      <c r="K58" s="106">
        <v>-1357.62</v>
      </c>
      <c r="L58" s="109">
        <v>0.012467</v>
      </c>
      <c r="M58" s="107">
        <v>551.297</v>
      </c>
      <c r="N58" s="106">
        <v>0.003751</v>
      </c>
      <c r="O58" s="107">
        <v>118.836</v>
      </c>
      <c r="P58" s="109">
        <v>9.04E-5</v>
      </c>
      <c r="Q58" s="107">
        <v>1409.9</v>
      </c>
      <c r="R58" s="106">
        <v>4.33E-4</v>
      </c>
      <c r="S58" s="107">
        <v>-1660.0</v>
      </c>
      <c r="T58" s="106">
        <v>0.006816</v>
      </c>
      <c r="U58" s="88">
        <v>-114.616</v>
      </c>
      <c r="V58" s="88">
        <v>5.48743</v>
      </c>
      <c r="W58" s="109">
        <v>1.75E9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-25.3956</v>
      </c>
      <c r="D59" s="106">
        <v>0.202674</v>
      </c>
      <c r="E59" s="84">
        <v>-69.9269</v>
      </c>
      <c r="F59" s="106">
        <v>0.728299</v>
      </c>
      <c r="G59" s="108">
        <v>-1124.01</v>
      </c>
      <c r="H59" s="106">
        <v>0.015917</v>
      </c>
      <c r="I59" s="106">
        <v>-1085.41</v>
      </c>
      <c r="J59" s="106">
        <v>0.032236</v>
      </c>
      <c r="K59" s="106">
        <v>-1178.26</v>
      </c>
      <c r="L59" s="109">
        <v>0.011222</v>
      </c>
      <c r="M59" s="107">
        <v>681.923</v>
      </c>
      <c r="N59" s="106">
        <v>0.005199</v>
      </c>
      <c r="O59" s="107">
        <v>86.3875</v>
      </c>
      <c r="P59" s="109">
        <v>1.34E-4</v>
      </c>
      <c r="Q59" s="107">
        <v>1083.45</v>
      </c>
      <c r="R59" s="106">
        <v>7.49E-4</v>
      </c>
      <c r="S59" s="107">
        <v>-1660.0</v>
      </c>
      <c r="T59" s="106">
        <v>0.00357</v>
      </c>
      <c r="U59" s="88">
        <v>-123.736</v>
      </c>
      <c r="V59" s="88">
        <v>2.91181</v>
      </c>
      <c r="W59" s="109">
        <v>6.2E9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-27.878</v>
      </c>
      <c r="D60" s="106">
        <v>0.253419</v>
      </c>
      <c r="E60" s="84">
        <v>-49.809</v>
      </c>
      <c r="F60" s="106">
        <v>0.693238</v>
      </c>
      <c r="G60" s="108">
        <v>-723.004</v>
      </c>
      <c r="H60" s="106">
        <v>0.012043</v>
      </c>
      <c r="I60" s="106">
        <v>-688.94</v>
      </c>
      <c r="J60" s="106">
        <v>0.027721</v>
      </c>
      <c r="K60" s="106">
        <v>-923.231</v>
      </c>
      <c r="L60" s="109">
        <v>0.005229</v>
      </c>
      <c r="M60" s="107">
        <v>542.057</v>
      </c>
      <c r="N60" s="106">
        <v>0.006456</v>
      </c>
      <c r="O60" s="107">
        <v>55.4513</v>
      </c>
      <c r="P60" s="109">
        <v>1.08E-4</v>
      </c>
      <c r="Q60" s="107">
        <v>687.168</v>
      </c>
      <c r="R60" s="106">
        <v>6.55E-4</v>
      </c>
      <c r="S60" s="107">
        <v>-1660.0</v>
      </c>
      <c r="T60" s="106">
        <v>0.001132</v>
      </c>
      <c r="U60" s="88">
        <v>-72.151</v>
      </c>
      <c r="V60" s="88">
        <v>2.17752</v>
      </c>
      <c r="W60" s="109">
        <v>1.11E10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-27.9459</v>
      </c>
      <c r="D61" s="106">
        <v>0.911579</v>
      </c>
      <c r="E61" s="84">
        <v>-29.3855</v>
      </c>
      <c r="F61" s="106">
        <v>0.083546</v>
      </c>
      <c r="G61" s="108">
        <v>-1178.97</v>
      </c>
      <c r="H61" s="106">
        <v>6.74E-4</v>
      </c>
      <c r="I61" s="106">
        <v>-1197.25</v>
      </c>
      <c r="J61" s="106">
        <v>6.93E-4</v>
      </c>
      <c r="K61" s="106">
        <v>-754.7</v>
      </c>
      <c r="L61" s="109">
        <v>8.47E-4</v>
      </c>
      <c r="M61" s="107">
        <v>162.389</v>
      </c>
      <c r="N61" s="109">
        <v>0.001268</v>
      </c>
      <c r="O61" s="107">
        <v>89.8488</v>
      </c>
      <c r="P61" s="109">
        <v>6.78E-6</v>
      </c>
      <c r="Q61" s="107">
        <v>1055.92</v>
      </c>
      <c r="R61" s="109">
        <v>2.88E-5</v>
      </c>
      <c r="S61" s="107">
        <v>-1660.0</v>
      </c>
      <c r="T61" s="106">
        <v>0.001358</v>
      </c>
      <c r="U61" s="88">
        <v>-32.2114</v>
      </c>
      <c r="V61" s="88">
        <v>1.49808</v>
      </c>
      <c r="W61" s="109">
        <v>2.34E10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-32.269</v>
      </c>
      <c r="D62" s="106">
        <v>0.901639</v>
      </c>
      <c r="E62" s="84">
        <v>-34.0444</v>
      </c>
      <c r="F62" s="106">
        <v>0.093092</v>
      </c>
      <c r="G62" s="108">
        <v>-929.205</v>
      </c>
      <c r="H62" s="106">
        <v>9.17E-4</v>
      </c>
      <c r="I62" s="106">
        <v>-910.364</v>
      </c>
      <c r="J62" s="106">
        <v>0.001025</v>
      </c>
      <c r="K62" s="106">
        <v>-652.374</v>
      </c>
      <c r="L62" s="109">
        <v>0.001254</v>
      </c>
      <c r="M62" s="107">
        <v>308.719</v>
      </c>
      <c r="N62" s="109">
        <v>0.001005</v>
      </c>
      <c r="O62" s="107">
        <v>72.8449</v>
      </c>
      <c r="P62" s="109">
        <v>9.56E-6</v>
      </c>
      <c r="Q62" s="107">
        <v>808.018</v>
      </c>
      <c r="R62" s="109">
        <v>4.28E-5</v>
      </c>
      <c r="S62" s="107">
        <v>-1660.0</v>
      </c>
      <c r="T62" s="106">
        <v>0.001016</v>
      </c>
      <c r="U62" s="88">
        <v>-36.2083</v>
      </c>
      <c r="V62" s="88">
        <v>1.00598</v>
      </c>
      <c r="W62" s="109">
        <v>5.19E10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-34.8678</v>
      </c>
      <c r="D63" s="106">
        <v>0.888672</v>
      </c>
      <c r="E63" s="84">
        <v>-28.6933</v>
      </c>
      <c r="F63" s="106">
        <v>0.106109</v>
      </c>
      <c r="G63" s="108">
        <v>-613.862</v>
      </c>
      <c r="H63" s="106">
        <v>9.7E-4</v>
      </c>
      <c r="I63" s="106">
        <v>-596.219</v>
      </c>
      <c r="J63" s="106">
        <v>0.001136</v>
      </c>
      <c r="K63" s="106">
        <v>-463.195</v>
      </c>
      <c r="L63" s="109">
        <v>0.001461</v>
      </c>
      <c r="M63" s="107">
        <v>330.714</v>
      </c>
      <c r="N63" s="109">
        <v>0.001095</v>
      </c>
      <c r="O63" s="107">
        <v>45.3262</v>
      </c>
      <c r="P63" s="109">
        <v>7.27E-6</v>
      </c>
      <c r="Q63" s="107">
        <v>549.136</v>
      </c>
      <c r="R63" s="109">
        <v>4.9E-5</v>
      </c>
      <c r="S63" s="107">
        <v>-1660.0</v>
      </c>
      <c r="T63" s="106">
        <v>5.0E-4</v>
      </c>
      <c r="U63" s="88">
        <v>-36.4213</v>
      </c>
      <c r="V63" s="88">
        <v>0.920736</v>
      </c>
      <c r="W63" s="109">
        <v>6.2E10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-2.04E-12</v>
      </c>
      <c r="F70" s="109">
        <v>1.3E-11</v>
      </c>
      <c r="G70" s="109">
        <v>1.03E-10</v>
      </c>
      <c r="H70" s="109">
        <v>-4.03E-10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-2.04E-12</v>
      </c>
      <c r="E71" s="109">
        <v>5.94E-11</v>
      </c>
      <c r="F71" s="109">
        <v>-2.57E-9</v>
      </c>
      <c r="G71" s="109">
        <v>1.01E-10</v>
      </c>
      <c r="H71" s="109">
        <v>-1.35E-9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1.3E-11</v>
      </c>
      <c r="E72" s="109">
        <v>-2.57E-9</v>
      </c>
      <c r="F72" s="109">
        <v>1.46E-7</v>
      </c>
      <c r="G72" s="109">
        <v>-4.42E-8</v>
      </c>
      <c r="H72" s="109">
        <v>1.04E-7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1.03E-10</v>
      </c>
      <c r="E73" s="109">
        <v>1.01E-10</v>
      </c>
      <c r="F73" s="109">
        <v>-4.42E-8</v>
      </c>
      <c r="G73" s="109">
        <v>5.58E-8</v>
      </c>
      <c r="H73" s="109">
        <v>-7.75E-8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-4.03E-10</v>
      </c>
      <c r="E74" s="109">
        <v>-1.35E-9</v>
      </c>
      <c r="F74" s="109">
        <v>1.04E-7</v>
      </c>
      <c r="G74" s="109">
        <v>-7.75E-8</v>
      </c>
      <c r="H74" s="109">
        <v>2.61E-7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0.02766282948</v>
      </c>
      <c r="D9" s="77">
        <f t="shared" si="3"/>
        <v>0.4854968692</v>
      </c>
      <c r="E9" s="77">
        <f t="shared" si="4"/>
        <v>0.3078361673</v>
      </c>
      <c r="F9" s="77">
        <f t="shared" si="5"/>
        <v>0.1918964316</v>
      </c>
      <c r="G9" s="77">
        <f t="shared" si="6"/>
        <v>0.002249276003</v>
      </c>
      <c r="H9" s="77">
        <f t="shared" si="7"/>
        <v>-0.009658815017</v>
      </c>
      <c r="I9" s="77">
        <f t="shared" si="8"/>
        <v>-0.0002239991584</v>
      </c>
      <c r="J9" s="77">
        <f t="shared" si="9"/>
        <v>-0.009779622016</v>
      </c>
      <c r="K9" s="77">
        <f t="shared" si="10"/>
        <v>0.004513479505</v>
      </c>
      <c r="L9" s="23">
        <f t="shared" ref="L9:M9" si="14">U52</f>
        <v>-247.153</v>
      </c>
      <c r="M9" s="23">
        <f t="shared" si="14"/>
        <v>8.82251</v>
      </c>
      <c r="N9" s="78">
        <f t="shared" si="12"/>
        <v>0.03569655234</v>
      </c>
      <c r="O9" s="82" t="s">
        <v>13</v>
      </c>
      <c r="P9" s="84">
        <v>-34.8678</v>
      </c>
      <c r="Q9" s="84">
        <v>0.741897</v>
      </c>
      <c r="R9" s="85">
        <f t="shared" ref="R9:R13" si="16">Q9/abs(P9)</f>
        <v>0.02127742502</v>
      </c>
      <c r="S9" s="86">
        <f>R9/sqrt(sum(Y39:Y41))</f>
        <v>0.02343148919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0.009397555293</v>
      </c>
      <c r="D10" s="77">
        <f t="shared" si="3"/>
        <v>0.549194896</v>
      </c>
      <c r="E10" s="77">
        <f t="shared" si="4"/>
        <v>0.3095902118</v>
      </c>
      <c r="F10" s="77">
        <f t="shared" si="5"/>
        <v>0.1587012292</v>
      </c>
      <c r="G10" s="77">
        <f t="shared" si="6"/>
        <v>0.0008104237458</v>
      </c>
      <c r="H10" s="77">
        <f t="shared" si="7"/>
        <v>-0.01848040616</v>
      </c>
      <c r="I10" s="77">
        <f t="shared" si="8"/>
        <v>-0.0002351693638</v>
      </c>
      <c r="J10" s="77">
        <f t="shared" si="9"/>
        <v>-0.01043117877</v>
      </c>
      <c r="K10" s="77">
        <f t="shared" si="10"/>
        <v>0.001459967303</v>
      </c>
      <c r="L10" s="23">
        <f t="shared" ref="L10:M10" si="15">U53</f>
        <v>-289.938</v>
      </c>
      <c r="M10" s="23">
        <f t="shared" si="15"/>
        <v>3.73473</v>
      </c>
      <c r="N10" s="78">
        <f t="shared" si="12"/>
        <v>0.01288113321</v>
      </c>
      <c r="O10" s="82" t="s">
        <v>103</v>
      </c>
      <c r="P10" s="84">
        <v>-28.6933</v>
      </c>
      <c r="Q10" s="84">
        <v>1.61875</v>
      </c>
      <c r="R10" s="85">
        <f t="shared" si="16"/>
        <v>0.05641560922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0.004134094442</v>
      </c>
      <c r="D11" s="77">
        <f t="shared" si="3"/>
        <v>0.7591014047</v>
      </c>
      <c r="E11" s="77">
        <f t="shared" si="4"/>
        <v>0.2213246483</v>
      </c>
      <c r="F11" s="77">
        <f t="shared" si="5"/>
        <v>0.0997942712</v>
      </c>
      <c r="G11" s="77">
        <f t="shared" si="6"/>
        <v>0.0003732611269</v>
      </c>
      <c r="H11" s="77">
        <f t="shared" si="7"/>
        <v>-0.07510944367</v>
      </c>
      <c r="I11" s="77">
        <f t="shared" si="8"/>
        <v>-0.0002263586679</v>
      </c>
      <c r="J11" s="77">
        <f t="shared" si="9"/>
        <v>-0.01008041638</v>
      </c>
      <c r="K11" s="77">
        <f t="shared" si="10"/>
        <v>0.0006973815597</v>
      </c>
      <c r="L11" s="23">
        <f t="shared" ref="L11:M11" si="18">U54</f>
        <v>-96.6415</v>
      </c>
      <c r="M11" s="23">
        <f t="shared" si="18"/>
        <v>1.97044</v>
      </c>
      <c r="N11" s="78">
        <f t="shared" si="12"/>
        <v>0.02038917028</v>
      </c>
      <c r="O11" s="82" t="s">
        <v>104</v>
      </c>
      <c r="P11" s="84">
        <v>-613.862</v>
      </c>
      <c r="Q11" s="84">
        <v>86.7959</v>
      </c>
      <c r="R11" s="85">
        <f t="shared" si="16"/>
        <v>0.1413931796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0.02704596862</v>
      </c>
      <c r="D12" s="77">
        <f t="shared" si="3"/>
        <v>0.3544040825</v>
      </c>
      <c r="E12" s="77">
        <f t="shared" si="4"/>
        <v>0.2136996461</v>
      </c>
      <c r="F12" s="77">
        <f t="shared" si="5"/>
        <v>0.378950567</v>
      </c>
      <c r="G12" s="77">
        <f t="shared" si="6"/>
        <v>0.03157804882</v>
      </c>
      <c r="H12" s="77">
        <f t="shared" si="7"/>
        <v>-0.009687224398</v>
      </c>
      <c r="I12" s="77">
        <f t="shared" si="8"/>
        <v>-0.0001248710205</v>
      </c>
      <c r="J12" s="77">
        <f t="shared" si="9"/>
        <v>-0.008391986809</v>
      </c>
      <c r="K12" s="77">
        <f t="shared" si="10"/>
        <v>0.01252208215</v>
      </c>
      <c r="L12" s="23">
        <f t="shared" ref="L12:M12" si="19">U55</f>
        <v>-222.578</v>
      </c>
      <c r="M12" s="23">
        <f t="shared" si="19"/>
        <v>7.95772</v>
      </c>
      <c r="N12" s="78">
        <f t="shared" si="12"/>
        <v>0.03575250025</v>
      </c>
      <c r="O12" s="82" t="s">
        <v>105</v>
      </c>
      <c r="P12" s="84">
        <v>-596.219</v>
      </c>
      <c r="Q12" s="84">
        <v>54.301</v>
      </c>
      <c r="R12" s="85">
        <f t="shared" si="16"/>
        <v>0.09107559471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0.00881503772</v>
      </c>
      <c r="D13" s="77">
        <f t="shared" si="3"/>
        <v>0.4737071671</v>
      </c>
      <c r="E13" s="77">
        <f t="shared" si="4"/>
        <v>0.2484653528</v>
      </c>
      <c r="F13" s="77">
        <f t="shared" si="5"/>
        <v>0.2932993703</v>
      </c>
      <c r="G13" s="77">
        <f t="shared" si="6"/>
        <v>0.01210215256</v>
      </c>
      <c r="H13" s="77">
        <f t="shared" si="7"/>
        <v>-0.03050041632</v>
      </c>
      <c r="I13" s="77">
        <f t="shared" si="8"/>
        <v>-0.000147858963</v>
      </c>
      <c r="J13" s="77">
        <f t="shared" si="9"/>
        <v>-0.009903456556</v>
      </c>
      <c r="K13" s="77">
        <f t="shared" si="10"/>
        <v>0.004177411616</v>
      </c>
      <c r="L13" s="23">
        <f t="shared" ref="L13:M13" si="20">U56</f>
        <v>-195.906</v>
      </c>
      <c r="M13" s="23">
        <f t="shared" si="20"/>
        <v>2.87442</v>
      </c>
      <c r="N13" s="78">
        <f t="shared" si="12"/>
        <v>0.01467244495</v>
      </c>
      <c r="O13" s="82" t="s">
        <v>106</v>
      </c>
      <c r="P13" s="84">
        <v>-463.195</v>
      </c>
      <c r="Q13" s="84">
        <v>114.685</v>
      </c>
      <c r="R13" s="85">
        <f t="shared" si="16"/>
        <v>0.2475955051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0.005148089621</v>
      </c>
      <c r="D14" s="77">
        <f t="shared" si="3"/>
        <v>0.5256466467</v>
      </c>
      <c r="E14" s="77">
        <f t="shared" si="4"/>
        <v>0.2616088397</v>
      </c>
      <c r="F14" s="77">
        <f t="shared" si="5"/>
        <v>0.2637618008</v>
      </c>
      <c r="G14" s="77">
        <f t="shared" si="6"/>
        <v>0.007542975208</v>
      </c>
      <c r="H14" s="77">
        <f t="shared" si="7"/>
        <v>-0.05587068333</v>
      </c>
      <c r="I14" s="77">
        <f t="shared" si="8"/>
        <v>-0.0001432511007</v>
      </c>
      <c r="J14" s="77">
        <f t="shared" si="9"/>
        <v>-0.01016418421</v>
      </c>
      <c r="K14" s="77">
        <f t="shared" si="10"/>
        <v>0.002468976516</v>
      </c>
      <c r="L14" s="23">
        <f t="shared" ref="L14:M14" si="21">U57</f>
        <v>-111.609</v>
      </c>
      <c r="M14" s="23">
        <f t="shared" si="21"/>
        <v>2.21925</v>
      </c>
      <c r="N14" s="78">
        <f t="shared" si="12"/>
        <v>0.01988414913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Q17" s="93"/>
      <c r="R17" s="95" t="s">
        <v>108</v>
      </c>
      <c r="S17" s="96">
        <f>$R$9/sqrt(sum(Y27:Y29))</f>
        <v>0.320157429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0.7908658294</v>
      </c>
      <c r="D18" s="77">
        <f t="shared" si="3"/>
        <v>0.0762165253</v>
      </c>
      <c r="E18" s="77">
        <f t="shared" si="4"/>
        <v>0.02466908548</v>
      </c>
      <c r="F18" s="77">
        <f t="shared" si="5"/>
        <v>0.02575778296</v>
      </c>
      <c r="G18" s="77">
        <f t="shared" si="6"/>
        <v>0.01984486548</v>
      </c>
      <c r="H18" s="77">
        <f t="shared" si="7"/>
        <v>-0.006392434107</v>
      </c>
      <c r="I18" s="77">
        <f t="shared" si="8"/>
        <v>-0.00001891177856</v>
      </c>
      <c r="J18" s="77">
        <f t="shared" si="9"/>
        <v>-0.0009440910982</v>
      </c>
      <c r="K18" s="77">
        <f t="shared" si="10"/>
        <v>0.06998391874</v>
      </c>
      <c r="L18" s="23">
        <f t="shared" ref="L18:M18" si="25">U61</f>
        <v>-32.2114</v>
      </c>
      <c r="M18" s="23">
        <f t="shared" si="25"/>
        <v>1.49808</v>
      </c>
      <c r="N18" s="78">
        <f t="shared" si="12"/>
        <v>0.04650775812</v>
      </c>
      <c r="O18" s="78">
        <f t="shared" ref="O18:O23" si="27">M18/abs(C61)/D61</f>
        <v>0.05880612918</v>
      </c>
      <c r="P18" s="23"/>
      <c r="Q18" s="93"/>
      <c r="R18" s="95" t="s">
        <v>109</v>
      </c>
      <c r="S18" s="96">
        <f>$R$9/sqrt(sum(Y30:Y32))</f>
        <v>0.2863185419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0.8035447367</v>
      </c>
      <c r="D19" s="77">
        <f t="shared" si="3"/>
        <v>0.08752858557</v>
      </c>
      <c r="E19" s="77">
        <f t="shared" si="4"/>
        <v>0.02353275313</v>
      </c>
      <c r="F19" s="77">
        <f t="shared" si="5"/>
        <v>0.0257709724</v>
      </c>
      <c r="G19" s="77">
        <f t="shared" si="6"/>
        <v>0.02259363174</v>
      </c>
      <c r="H19" s="77">
        <f t="shared" si="7"/>
        <v>-0.008568825242</v>
      </c>
      <c r="I19" s="77">
        <f t="shared" si="8"/>
        <v>-0.00001923308313</v>
      </c>
      <c r="J19" s="77">
        <f t="shared" si="9"/>
        <v>-0.0009551172079</v>
      </c>
      <c r="K19" s="77">
        <f t="shared" si="10"/>
        <v>0.04657937545</v>
      </c>
      <c r="L19" s="23">
        <f t="shared" ref="L19:M19" si="26">U62</f>
        <v>-36.2083</v>
      </c>
      <c r="M19" s="23">
        <f t="shared" si="26"/>
        <v>1.00598</v>
      </c>
      <c r="N19" s="78">
        <f t="shared" si="12"/>
        <v>0.0277831326</v>
      </c>
      <c r="O19" s="78">
        <f t="shared" si="27"/>
        <v>0.03457571349</v>
      </c>
      <c r="P19" s="97">
        <f>1/sqrt(1/O18^2+1/O19^2+1/O20^2)</f>
        <v>0.02104346175</v>
      </c>
      <c r="Q19" s="93"/>
      <c r="R19" s="95" t="s">
        <v>110</v>
      </c>
      <c r="S19" s="96">
        <f>$R$9/sqrt(sum(Y33:Y35))</f>
        <v>0.2724171308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0.8507669293</v>
      </c>
      <c r="D20" s="77">
        <f t="shared" si="3"/>
        <v>0.08359441782</v>
      </c>
      <c r="E20" s="77">
        <f t="shared" si="4"/>
        <v>0.01634884367</v>
      </c>
      <c r="F20" s="77">
        <f t="shared" si="5"/>
        <v>0.01859639233</v>
      </c>
      <c r="G20" s="77">
        <f t="shared" si="6"/>
        <v>0.018580553</v>
      </c>
      <c r="H20" s="77">
        <f t="shared" si="7"/>
        <v>-0.009942858437</v>
      </c>
      <c r="I20" s="77">
        <f t="shared" si="8"/>
        <v>-0.000009047493472</v>
      </c>
      <c r="J20" s="77">
        <f t="shared" si="9"/>
        <v>-0.000738789225</v>
      </c>
      <c r="K20" s="77">
        <f t="shared" si="10"/>
        <v>0.02278886256</v>
      </c>
      <c r="L20" s="23">
        <f t="shared" ref="L20:M20" si="28">U63</f>
        <v>-36.4213</v>
      </c>
      <c r="M20" s="23">
        <f t="shared" si="28"/>
        <v>0.920736</v>
      </c>
      <c r="N20" s="78">
        <f t="shared" si="12"/>
        <v>0.025280152</v>
      </c>
      <c r="O20" s="78">
        <f t="shared" si="27"/>
        <v>0.02971454476</v>
      </c>
      <c r="P20" s="23"/>
      <c r="Q20" s="93"/>
      <c r="R20" s="95" t="s">
        <v>111</v>
      </c>
      <c r="S20" s="96">
        <f>$R$9/sqrt(sum(Y36:Y38))</f>
        <v>0.1234536343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0.02343148919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0.05908926569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0.02127742502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0.0009783468638</v>
      </c>
      <c r="Z27" s="78">
        <f t="shared" si="33"/>
        <v>0.001823046682</v>
      </c>
      <c r="AA27" s="78">
        <f t="shared" si="33"/>
        <v>0.001080066501</v>
      </c>
      <c r="AB27" s="78">
        <f t="shared" si="33"/>
        <v>0.0009097783285</v>
      </c>
      <c r="AC27" s="78">
        <f t="shared" si="33"/>
        <v>0.001162790322</v>
      </c>
      <c r="AD27" s="78">
        <f t="shared" si="33"/>
        <v>0.00170924145</v>
      </c>
      <c r="AE27" s="78">
        <f t="shared" si="33"/>
        <v>0.00111168784</v>
      </c>
      <c r="AF27" s="78">
        <f t="shared" si="33"/>
        <v>0.0009266131193</v>
      </c>
      <c r="AG27" s="78">
        <f t="shared" si="33"/>
        <v>0.001195127357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0.002323311153</v>
      </c>
      <c r="Z28" s="78">
        <f t="shared" si="45"/>
        <v>0.005376663349</v>
      </c>
      <c r="AA28" s="78">
        <f t="shared" si="45"/>
        <v>0.003489261705</v>
      </c>
      <c r="AB28" s="78">
        <f t="shared" si="45"/>
        <v>0.002271070124</v>
      </c>
      <c r="AC28" s="78">
        <f t="shared" si="45"/>
        <v>0.002649102379</v>
      </c>
      <c r="AD28" s="78">
        <f t="shared" si="45"/>
        <v>0.004268710618</v>
      </c>
      <c r="AE28" s="78">
        <f t="shared" si="45"/>
        <v>0.001586053393</v>
      </c>
      <c r="AF28" s="78">
        <f t="shared" si="45"/>
        <v>0.002730592628</v>
      </c>
      <c r="AG28" s="78">
        <f t="shared" si="45"/>
        <v>0.002273761596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0.00111517489</v>
      </c>
      <c r="Z29" s="78">
        <f t="shared" si="47"/>
        <v>0.003137407287</v>
      </c>
      <c r="AA29" s="78">
        <f t="shared" si="47"/>
        <v>0.001643110145</v>
      </c>
      <c r="AB29" s="78">
        <f t="shared" si="47"/>
        <v>0.00145785751</v>
      </c>
      <c r="AC29" s="78">
        <f t="shared" si="47"/>
        <v>0.001329934805</v>
      </c>
      <c r="AD29" s="78">
        <f t="shared" si="47"/>
        <v>0.003639189321</v>
      </c>
      <c r="AE29" s="78">
        <f t="shared" si="47"/>
        <v>0.003627168923</v>
      </c>
      <c r="AF29" s="78">
        <f t="shared" si="47"/>
        <v>0.001704043811</v>
      </c>
      <c r="AG29" s="78">
        <f t="shared" si="47"/>
        <v>0.001166443717</v>
      </c>
    </row>
    <row r="30">
      <c r="A30" s="76">
        <v>2.0</v>
      </c>
      <c r="B30" s="68" t="s">
        <v>94</v>
      </c>
      <c r="C30" s="96">
        <f t="shared" si="34"/>
        <v>0.273051</v>
      </c>
      <c r="D30" s="96">
        <f t="shared" si="35"/>
        <v>0.672831</v>
      </c>
      <c r="E30" s="96">
        <f t="shared" si="36"/>
        <v>0.029382</v>
      </c>
      <c r="F30" s="96">
        <f t="shared" si="37"/>
        <v>0.018875</v>
      </c>
      <c r="G30" s="96">
        <f t="shared" si="38"/>
        <v>0.000909</v>
      </c>
      <c r="H30" s="96">
        <f t="shared" si="39"/>
        <v>0.003011</v>
      </c>
      <c r="I30" s="96">
        <f t="shared" si="40"/>
        <v>0.000272</v>
      </c>
      <c r="J30" s="96">
        <f t="shared" si="41"/>
        <v>0.000996</v>
      </c>
      <c r="K30" s="96">
        <f t="shared" si="42"/>
        <v>0.000672</v>
      </c>
      <c r="L30" s="99">
        <f t="shared" si="43"/>
        <v>675000000</v>
      </c>
      <c r="M30" s="65"/>
      <c r="O30" s="100">
        <f t="shared" ref="O30:W30" si="48">C30*$L30</f>
        <v>184309425</v>
      </c>
      <c r="P30" s="100">
        <f t="shared" si="48"/>
        <v>454160925</v>
      </c>
      <c r="Q30" s="100">
        <f t="shared" si="48"/>
        <v>19832850</v>
      </c>
      <c r="R30" s="100">
        <f t="shared" si="48"/>
        <v>12740625</v>
      </c>
      <c r="S30" s="100">
        <f t="shared" si="48"/>
        <v>613575</v>
      </c>
      <c r="T30" s="100">
        <f t="shared" si="48"/>
        <v>2032425</v>
      </c>
      <c r="U30" s="100">
        <f t="shared" si="48"/>
        <v>183600</v>
      </c>
      <c r="V30" s="100">
        <f t="shared" si="48"/>
        <v>672300</v>
      </c>
      <c r="W30" s="100">
        <f t="shared" si="48"/>
        <v>453600</v>
      </c>
      <c r="X30" s="65"/>
      <c r="Y30" s="78">
        <f t="shared" ref="Y30:AG30" si="49">O30/O$45</f>
        <v>0.001233365331</v>
      </c>
      <c r="Z30" s="78">
        <f t="shared" si="49"/>
        <v>0.006891660564</v>
      </c>
      <c r="AA30" s="78">
        <f t="shared" si="49"/>
        <v>0.0142910018</v>
      </c>
      <c r="AB30" s="78">
        <f t="shared" si="49"/>
        <v>0.009284078789</v>
      </c>
      <c r="AC30" s="78">
        <f t="shared" si="49"/>
        <v>0.001548641354</v>
      </c>
      <c r="AD30" s="78">
        <f t="shared" si="49"/>
        <v>0.003106091068</v>
      </c>
      <c r="AE30" s="78">
        <f t="shared" si="49"/>
        <v>0.01421053314</v>
      </c>
      <c r="AF30" s="78">
        <f t="shared" si="49"/>
        <v>0.01089456288</v>
      </c>
      <c r="AG30" s="78">
        <f t="shared" si="49"/>
        <v>0.002066534144</v>
      </c>
    </row>
    <row r="31">
      <c r="A31" s="76">
        <v>2.0</v>
      </c>
      <c r="B31" s="68" t="s">
        <v>96</v>
      </c>
      <c r="C31" s="96">
        <f t="shared" si="34"/>
        <v>0.109928</v>
      </c>
      <c r="D31" s="96">
        <f t="shared" si="35"/>
        <v>0.825552</v>
      </c>
      <c r="E31" s="96">
        <f t="shared" si="36"/>
        <v>0.038818</v>
      </c>
      <c r="F31" s="96">
        <f t="shared" si="37"/>
        <v>0.01914</v>
      </c>
      <c r="G31" s="96">
        <f t="shared" si="38"/>
        <v>0.00034</v>
      </c>
      <c r="H31" s="96">
        <f t="shared" si="39"/>
        <v>0.00419</v>
      </c>
      <c r="I31" s="96">
        <f t="shared" si="40"/>
        <v>0.000391</v>
      </c>
      <c r="J31" s="96">
        <f t="shared" si="41"/>
        <v>0.001387</v>
      </c>
      <c r="K31" s="96">
        <f t="shared" si="42"/>
        <v>0.000255</v>
      </c>
      <c r="L31" s="99">
        <f t="shared" si="43"/>
        <v>3770000000</v>
      </c>
      <c r="M31" s="65"/>
      <c r="O31" s="100">
        <f t="shared" ref="O31:W31" si="50">C31*$L31</f>
        <v>414428560</v>
      </c>
      <c r="P31" s="100">
        <f t="shared" si="50"/>
        <v>3112331040</v>
      </c>
      <c r="Q31" s="100">
        <f t="shared" si="50"/>
        <v>146343860</v>
      </c>
      <c r="R31" s="100">
        <f t="shared" si="50"/>
        <v>72157800</v>
      </c>
      <c r="S31" s="100">
        <f t="shared" si="50"/>
        <v>1281800</v>
      </c>
      <c r="T31" s="100">
        <f t="shared" si="50"/>
        <v>15796300</v>
      </c>
      <c r="U31" s="100">
        <f t="shared" si="50"/>
        <v>1474070</v>
      </c>
      <c r="V31" s="100">
        <f t="shared" si="50"/>
        <v>5228990</v>
      </c>
      <c r="W31" s="100">
        <f t="shared" si="50"/>
        <v>961350</v>
      </c>
      <c r="X31" s="65"/>
      <c r="Y31" s="78">
        <f t="shared" ref="Y31:AG31" si="51">O31/O$45</f>
        <v>0.002773280955</v>
      </c>
      <c r="Z31" s="78">
        <f t="shared" si="51"/>
        <v>0.04722803727</v>
      </c>
      <c r="AA31" s="78">
        <f t="shared" si="51"/>
        <v>0.1054513278</v>
      </c>
      <c r="AB31" s="78">
        <f t="shared" si="51"/>
        <v>0.0525813059</v>
      </c>
      <c r="AC31" s="78">
        <f t="shared" si="51"/>
        <v>0.003235217354</v>
      </c>
      <c r="AD31" s="78">
        <f t="shared" si="51"/>
        <v>0.02414098741</v>
      </c>
      <c r="AE31" s="78">
        <f t="shared" si="51"/>
        <v>0.11409216</v>
      </c>
      <c r="AF31" s="78">
        <f t="shared" si="51"/>
        <v>0.08473532702</v>
      </c>
      <c r="AG31" s="78">
        <f t="shared" si="51"/>
        <v>0.004379767636</v>
      </c>
    </row>
    <row r="32">
      <c r="A32" s="76">
        <v>2.0</v>
      </c>
      <c r="B32" s="68" t="s">
        <v>98</v>
      </c>
      <c r="C32" s="96">
        <f t="shared" si="34"/>
        <v>0.01678</v>
      </c>
      <c r="D32" s="96">
        <f t="shared" si="35"/>
        <v>0.951913</v>
      </c>
      <c r="E32" s="96">
        <f t="shared" si="36"/>
        <v>0.0146</v>
      </c>
      <c r="F32" s="96">
        <f t="shared" si="37"/>
        <v>0.004487</v>
      </c>
      <c r="G32" s="96">
        <f t="shared" si="38"/>
        <v>0.0000502</v>
      </c>
      <c r="H32" s="96">
        <f t="shared" si="39"/>
        <v>0.01095</v>
      </c>
      <c r="I32" s="96">
        <f t="shared" si="40"/>
        <v>0.000252</v>
      </c>
      <c r="J32" s="96">
        <f t="shared" si="41"/>
        <v>0.000928</v>
      </c>
      <c r="K32" s="96">
        <f t="shared" si="42"/>
        <v>0.0000406</v>
      </c>
      <c r="L32" s="99">
        <f t="shared" si="43"/>
        <v>13500000000</v>
      </c>
      <c r="M32" s="65"/>
      <c r="O32" s="100">
        <f t="shared" ref="O32:W32" si="52">C32*$L32</f>
        <v>226530000</v>
      </c>
      <c r="P32" s="100">
        <f t="shared" si="52"/>
        <v>12850825500</v>
      </c>
      <c r="Q32" s="100">
        <f t="shared" si="52"/>
        <v>197100000</v>
      </c>
      <c r="R32" s="100">
        <f t="shared" si="52"/>
        <v>60574500</v>
      </c>
      <c r="S32" s="100">
        <f t="shared" si="52"/>
        <v>677700</v>
      </c>
      <c r="T32" s="100">
        <f t="shared" si="52"/>
        <v>147825000</v>
      </c>
      <c r="U32" s="100">
        <f t="shared" si="52"/>
        <v>3402000</v>
      </c>
      <c r="V32" s="100">
        <f t="shared" si="52"/>
        <v>12528000</v>
      </c>
      <c r="W32" s="100">
        <f t="shared" si="52"/>
        <v>548100</v>
      </c>
      <c r="X32" s="65"/>
      <c r="Y32" s="78">
        <f t="shared" ref="Y32:AG32" si="53">O32/O$45</f>
        <v>0.001515897781</v>
      </c>
      <c r="Z32" s="78">
        <f t="shared" si="53"/>
        <v>0.1950047273</v>
      </c>
      <c r="AA32" s="78">
        <f t="shared" si="53"/>
        <v>0.142024795</v>
      </c>
      <c r="AB32" s="78">
        <f t="shared" si="53"/>
        <v>0.04414056851</v>
      </c>
      <c r="AC32" s="78">
        <f t="shared" si="53"/>
        <v>0.001710490561</v>
      </c>
      <c r="AD32" s="78">
        <f t="shared" si="53"/>
        <v>0.2259162883</v>
      </c>
      <c r="AE32" s="78">
        <f t="shared" si="53"/>
        <v>0.2633128199</v>
      </c>
      <c r="AF32" s="78">
        <f t="shared" si="53"/>
        <v>0.2030151477</v>
      </c>
      <c r="AG32" s="78">
        <f t="shared" si="53"/>
        <v>0.002497062091</v>
      </c>
    </row>
    <row r="33">
      <c r="A33" s="76">
        <v>3.0</v>
      </c>
      <c r="B33" s="68" t="s">
        <v>94</v>
      </c>
      <c r="C33" s="96">
        <f t="shared" si="34"/>
        <v>0.239464</v>
      </c>
      <c r="D33" s="96">
        <f t="shared" si="35"/>
        <v>0.684477</v>
      </c>
      <c r="E33" s="96">
        <f t="shared" si="36"/>
        <v>0.024082</v>
      </c>
      <c r="F33" s="96">
        <f t="shared" si="37"/>
        <v>0.041243</v>
      </c>
      <c r="G33" s="96">
        <f t="shared" si="38"/>
        <v>0.003935</v>
      </c>
      <c r="H33" s="96">
        <f t="shared" si="39"/>
        <v>0.003992</v>
      </c>
      <c r="I33" s="96">
        <f t="shared" si="40"/>
        <v>0.000203</v>
      </c>
      <c r="J33" s="96">
        <f t="shared" si="41"/>
        <v>0.000926</v>
      </c>
      <c r="K33" s="96">
        <f t="shared" si="42"/>
        <v>0.001679</v>
      </c>
      <c r="L33" s="99">
        <f t="shared" si="43"/>
        <v>830000000</v>
      </c>
      <c r="M33" s="65"/>
      <c r="O33" s="100">
        <f t="shared" ref="O33:W33" si="54">C33*$L33</f>
        <v>198755120</v>
      </c>
      <c r="P33" s="100">
        <f t="shared" si="54"/>
        <v>568115910</v>
      </c>
      <c r="Q33" s="100">
        <f t="shared" si="54"/>
        <v>19988060</v>
      </c>
      <c r="R33" s="100">
        <f t="shared" si="54"/>
        <v>34231690</v>
      </c>
      <c r="S33" s="100">
        <f t="shared" si="54"/>
        <v>3266050</v>
      </c>
      <c r="T33" s="100">
        <f t="shared" si="54"/>
        <v>3313360</v>
      </c>
      <c r="U33" s="100">
        <f t="shared" si="54"/>
        <v>168490</v>
      </c>
      <c r="V33" s="100">
        <f t="shared" si="54"/>
        <v>768580</v>
      </c>
      <c r="W33" s="100">
        <f t="shared" si="54"/>
        <v>1393570</v>
      </c>
      <c r="X33" s="65"/>
      <c r="Y33" s="78">
        <f t="shared" ref="Y33:AG33" si="55">O33/O$45</f>
        <v>0.001330033309</v>
      </c>
      <c r="Z33" s="78">
        <f t="shared" si="55"/>
        <v>0.008620869382</v>
      </c>
      <c r="AA33" s="78">
        <f t="shared" si="55"/>
        <v>0.01440284183</v>
      </c>
      <c r="AB33" s="78">
        <f t="shared" si="55"/>
        <v>0.02494459315</v>
      </c>
      <c r="AC33" s="78">
        <f t="shared" si="55"/>
        <v>0.008243393382</v>
      </c>
      <c r="AD33" s="78">
        <f t="shared" si="55"/>
        <v>0.005063703656</v>
      </c>
      <c r="AE33" s="78">
        <f t="shared" si="55"/>
        <v>0.01304102793</v>
      </c>
      <c r="AF33" s="78">
        <f t="shared" si="55"/>
        <v>0.01245477189</v>
      </c>
      <c r="AG33" s="78">
        <f t="shared" si="55"/>
        <v>0.006348897679</v>
      </c>
    </row>
    <row r="34">
      <c r="A34" s="76">
        <v>3.0</v>
      </c>
      <c r="B34" s="68" t="s">
        <v>96</v>
      </c>
      <c r="C34" s="96">
        <f t="shared" si="34"/>
        <v>0.072279</v>
      </c>
      <c r="D34" s="96">
        <f t="shared" si="35"/>
        <v>0.844469</v>
      </c>
      <c r="E34" s="96">
        <f t="shared" si="36"/>
        <v>0.035993</v>
      </c>
      <c r="F34" s="96">
        <f t="shared" si="37"/>
        <v>0.037347</v>
      </c>
      <c r="G34" s="96">
        <f t="shared" si="38"/>
        <v>0.001318</v>
      </c>
      <c r="H34" s="96">
        <f t="shared" si="39"/>
        <v>0.006412</v>
      </c>
      <c r="I34" s="96">
        <f t="shared" si="40"/>
        <v>0.000274</v>
      </c>
      <c r="J34" s="96">
        <f t="shared" si="41"/>
        <v>0.001416</v>
      </c>
      <c r="K34" s="96">
        <f t="shared" si="42"/>
        <v>0.000493</v>
      </c>
      <c r="L34" s="99">
        <f t="shared" si="43"/>
        <v>6360000000</v>
      </c>
      <c r="M34" s="65"/>
      <c r="O34" s="100">
        <f t="shared" ref="O34:W34" si="56">C34*$L34</f>
        <v>459694440</v>
      </c>
      <c r="P34" s="100">
        <f t="shared" si="56"/>
        <v>5370822840</v>
      </c>
      <c r="Q34" s="100">
        <f t="shared" si="56"/>
        <v>228915480</v>
      </c>
      <c r="R34" s="100">
        <f t="shared" si="56"/>
        <v>237526920</v>
      </c>
      <c r="S34" s="100">
        <f t="shared" si="56"/>
        <v>8382480</v>
      </c>
      <c r="T34" s="100">
        <f t="shared" si="56"/>
        <v>40780320</v>
      </c>
      <c r="U34" s="100">
        <f t="shared" si="56"/>
        <v>1742640</v>
      </c>
      <c r="V34" s="100">
        <f t="shared" si="56"/>
        <v>9005760</v>
      </c>
      <c r="W34" s="100">
        <f t="shared" si="56"/>
        <v>3135480</v>
      </c>
      <c r="X34" s="65"/>
      <c r="Y34" s="78">
        <f t="shared" ref="Y34:AG34" si="57">O34/O$45</f>
        <v>0.003076192035</v>
      </c>
      <c r="Z34" s="78">
        <f t="shared" si="57"/>
        <v>0.08149949924</v>
      </c>
      <c r="AA34" s="78">
        <f t="shared" si="57"/>
        <v>0.1649501477</v>
      </c>
      <c r="AB34" s="78">
        <f t="shared" si="57"/>
        <v>0.1730855935</v>
      </c>
      <c r="AC34" s="78">
        <f t="shared" si="57"/>
        <v>0.0211570797</v>
      </c>
      <c r="AD34" s="78">
        <f t="shared" si="57"/>
        <v>0.06232327772</v>
      </c>
      <c r="AE34" s="78">
        <f t="shared" si="57"/>
        <v>0.1348793217</v>
      </c>
      <c r="AF34" s="78">
        <f t="shared" si="57"/>
        <v>0.1459375556</v>
      </c>
      <c r="AG34" s="78">
        <f t="shared" si="57"/>
        <v>0.0142847806</v>
      </c>
    </row>
    <row r="35">
      <c r="A35" s="76">
        <v>3.0</v>
      </c>
      <c r="B35" s="68" t="s">
        <v>98</v>
      </c>
      <c r="C35" s="96">
        <f t="shared" si="34"/>
        <v>0.023663</v>
      </c>
      <c r="D35" s="96">
        <f t="shared" si="35"/>
        <v>0.89819</v>
      </c>
      <c r="E35" s="96">
        <f t="shared" si="36"/>
        <v>0.036137</v>
      </c>
      <c r="F35" s="96">
        <f t="shared" si="37"/>
        <v>0.031212</v>
      </c>
      <c r="G35" s="96">
        <f t="shared" si="38"/>
        <v>0.000472</v>
      </c>
      <c r="H35" s="96">
        <f t="shared" si="39"/>
        <v>0.008566</v>
      </c>
      <c r="I35" s="96">
        <f t="shared" si="40"/>
        <v>0.000243</v>
      </c>
      <c r="J35" s="96">
        <f t="shared" si="41"/>
        <v>0.001351</v>
      </c>
      <c r="K35" s="96">
        <f t="shared" si="42"/>
        <v>0.000166</v>
      </c>
      <c r="L35" s="99">
        <f t="shared" si="43"/>
        <v>10700000000</v>
      </c>
      <c r="M35" s="65"/>
      <c r="O35" s="100">
        <f t="shared" ref="O35:W35" si="58">C35*$L35</f>
        <v>253194100</v>
      </c>
      <c r="P35" s="100">
        <f t="shared" si="58"/>
        <v>9610633000</v>
      </c>
      <c r="Q35" s="100">
        <f t="shared" si="58"/>
        <v>386665900</v>
      </c>
      <c r="R35" s="100">
        <f t="shared" si="58"/>
        <v>333968400</v>
      </c>
      <c r="S35" s="100">
        <f t="shared" si="58"/>
        <v>5050400</v>
      </c>
      <c r="T35" s="100">
        <f t="shared" si="58"/>
        <v>91656200</v>
      </c>
      <c r="U35" s="100">
        <f t="shared" si="58"/>
        <v>2600100</v>
      </c>
      <c r="V35" s="100">
        <f t="shared" si="58"/>
        <v>14455700</v>
      </c>
      <c r="W35" s="100">
        <f t="shared" si="58"/>
        <v>1776200</v>
      </c>
      <c r="X35" s="65"/>
      <c r="Y35" s="78">
        <f t="shared" ref="Y35:AG35" si="59">O35/O$45</f>
        <v>0.001694329115</v>
      </c>
      <c r="Z35" s="78">
        <f t="shared" si="59"/>
        <v>0.1458364575</v>
      </c>
      <c r="AA35" s="78">
        <f t="shared" si="59"/>
        <v>0.2786207264</v>
      </c>
      <c r="AB35" s="78">
        <f t="shared" si="59"/>
        <v>0.2433623891</v>
      </c>
      <c r="AC35" s="78">
        <f t="shared" si="59"/>
        <v>0.01274702896</v>
      </c>
      <c r="AD35" s="78">
        <f t="shared" si="59"/>
        <v>0.1400752816</v>
      </c>
      <c r="AE35" s="78">
        <f t="shared" si="59"/>
        <v>0.2012462266</v>
      </c>
      <c r="AF35" s="78">
        <f t="shared" si="59"/>
        <v>0.2342533581</v>
      </c>
      <c r="AG35" s="78">
        <f t="shared" si="59"/>
        <v>0.008092103058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0.003447722166</v>
      </c>
      <c r="Z36" s="78">
        <f t="shared" si="61"/>
        <v>0.01542874271</v>
      </c>
      <c r="AA36" s="78">
        <f t="shared" si="61"/>
        <v>0.01223231961</v>
      </c>
      <c r="AB36" s="78">
        <f t="shared" si="61"/>
        <v>0.01627352862</v>
      </c>
      <c r="AC36" s="78">
        <f t="shared" si="61"/>
        <v>0.05150590711</v>
      </c>
      <c r="AD36" s="78">
        <f t="shared" si="61"/>
        <v>0.00927367069</v>
      </c>
      <c r="AE36" s="78">
        <f t="shared" si="61"/>
        <v>0.01067933949</v>
      </c>
      <c r="AF36" s="78">
        <f t="shared" si="61"/>
        <v>0.01077513267</v>
      </c>
      <c r="AG36" s="78">
        <f t="shared" si="61"/>
        <v>0.05214395036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0.007814401469</v>
      </c>
      <c r="Z37" s="78">
        <f t="shared" si="63"/>
        <v>0.0608938652</v>
      </c>
      <c r="AA37" s="78">
        <f t="shared" si="63"/>
        <v>0.05851430201</v>
      </c>
      <c r="AB37" s="78">
        <f t="shared" si="63"/>
        <v>0.1146424883</v>
      </c>
      <c r="AC37" s="78">
        <f t="shared" si="63"/>
        <v>0.1669401937</v>
      </c>
      <c r="AD37" s="78">
        <f t="shared" si="63"/>
        <v>0.04411949109</v>
      </c>
      <c r="AE37" s="78">
        <f t="shared" si="63"/>
        <v>0.05359909693</v>
      </c>
      <c r="AF37" s="78">
        <f t="shared" si="63"/>
        <v>0.06257332622</v>
      </c>
      <c r="AG37" s="78">
        <f t="shared" si="63"/>
        <v>0.09679316088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0.01844293256</v>
      </c>
      <c r="Z38" s="78">
        <f t="shared" si="65"/>
        <v>0.1012569588</v>
      </c>
      <c r="AA38" s="78">
        <f t="shared" si="65"/>
        <v>0.08165608584</v>
      </c>
      <c r="AB38" s="78">
        <f t="shared" si="65"/>
        <v>0.182513113</v>
      </c>
      <c r="AC38" s="78">
        <f t="shared" si="65"/>
        <v>0.141079429</v>
      </c>
      <c r="AD38" s="78">
        <f t="shared" si="65"/>
        <v>0.09521237957</v>
      </c>
      <c r="AE38" s="78">
        <f t="shared" si="65"/>
        <v>0.07601218818</v>
      </c>
      <c r="AF38" s="78">
        <f t="shared" si="65"/>
        <v>0.09912350706</v>
      </c>
      <c r="AG38" s="78">
        <f t="shared" si="65"/>
        <v>0.05487563879</v>
      </c>
    </row>
    <row r="39">
      <c r="A39" s="76">
        <v>5.0</v>
      </c>
      <c r="B39" s="68" t="s">
        <v>94</v>
      </c>
      <c r="C39" s="96">
        <f t="shared" si="34"/>
        <v>0.911579</v>
      </c>
      <c r="D39" s="96">
        <f t="shared" si="35"/>
        <v>0.083546</v>
      </c>
      <c r="E39" s="96">
        <f t="shared" si="36"/>
        <v>0.000674</v>
      </c>
      <c r="F39" s="96">
        <f t="shared" si="37"/>
        <v>0.000693</v>
      </c>
      <c r="G39" s="96">
        <f t="shared" si="38"/>
        <v>0.000847</v>
      </c>
      <c r="H39" s="96">
        <f t="shared" si="39"/>
        <v>0.001268</v>
      </c>
      <c r="I39" s="96">
        <f t="shared" si="40"/>
        <v>0.00000678</v>
      </c>
      <c r="J39" s="96">
        <f t="shared" si="41"/>
        <v>0.0000288</v>
      </c>
      <c r="K39" s="96">
        <f t="shared" si="42"/>
        <v>0.001358</v>
      </c>
      <c r="L39" s="99">
        <f t="shared" si="43"/>
        <v>23400000000</v>
      </c>
      <c r="M39" s="65"/>
      <c r="O39" s="100">
        <f t="shared" ref="O39:W39" si="66">C39*$L39</f>
        <v>21330948600</v>
      </c>
      <c r="P39" s="100">
        <f t="shared" si="66"/>
        <v>1954976400</v>
      </c>
      <c r="Q39" s="100">
        <f t="shared" si="66"/>
        <v>15771600</v>
      </c>
      <c r="R39" s="100">
        <f t="shared" si="66"/>
        <v>16216200</v>
      </c>
      <c r="S39" s="100">
        <f t="shared" si="66"/>
        <v>19819800</v>
      </c>
      <c r="T39" s="100">
        <f t="shared" si="66"/>
        <v>29671200</v>
      </c>
      <c r="U39" s="100">
        <f t="shared" si="66"/>
        <v>158652</v>
      </c>
      <c r="V39" s="100">
        <f t="shared" si="66"/>
        <v>673920</v>
      </c>
      <c r="W39" s="100">
        <f t="shared" si="66"/>
        <v>31777200</v>
      </c>
      <c r="X39" s="65"/>
      <c r="Y39" s="78">
        <f t="shared" ref="Y39:AG39" si="67">O39/O$45</f>
        <v>0.1427428493</v>
      </c>
      <c r="Z39" s="78">
        <f t="shared" si="67"/>
        <v>0.02966577047</v>
      </c>
      <c r="AA39" s="78">
        <f t="shared" si="67"/>
        <v>0.01136457766</v>
      </c>
      <c r="AB39" s="78">
        <f t="shared" si="67"/>
        <v>0.0118167263</v>
      </c>
      <c r="AC39" s="78">
        <f t="shared" si="67"/>
        <v>0.0500244663</v>
      </c>
      <c r="AD39" s="78">
        <f t="shared" si="67"/>
        <v>0.04534555977</v>
      </c>
      <c r="AE39" s="78">
        <f t="shared" si="67"/>
        <v>0.01227957246</v>
      </c>
      <c r="AF39" s="78">
        <f t="shared" si="67"/>
        <v>0.01092081484</v>
      </c>
      <c r="AG39" s="78">
        <f t="shared" si="67"/>
        <v>0.1447721975</v>
      </c>
    </row>
    <row r="40">
      <c r="A40" s="76">
        <v>5.0</v>
      </c>
      <c r="B40" s="68" t="s">
        <v>96</v>
      </c>
      <c r="C40" s="96">
        <f t="shared" si="34"/>
        <v>0.901639</v>
      </c>
      <c r="D40" s="96">
        <f t="shared" si="35"/>
        <v>0.093092</v>
      </c>
      <c r="E40" s="96">
        <f t="shared" si="36"/>
        <v>0.000917</v>
      </c>
      <c r="F40" s="96">
        <f t="shared" si="37"/>
        <v>0.001025</v>
      </c>
      <c r="G40" s="96">
        <f t="shared" si="38"/>
        <v>0.001254</v>
      </c>
      <c r="H40" s="96">
        <f t="shared" si="39"/>
        <v>0.001005</v>
      </c>
      <c r="I40" s="96">
        <f t="shared" si="40"/>
        <v>0.00000956</v>
      </c>
      <c r="J40" s="96">
        <f t="shared" si="41"/>
        <v>0.0000428</v>
      </c>
      <c r="K40" s="96">
        <f t="shared" si="42"/>
        <v>0.001016</v>
      </c>
      <c r="L40" s="99">
        <f t="shared" si="43"/>
        <v>51900000000</v>
      </c>
      <c r="M40" s="65"/>
      <c r="O40" s="100">
        <f t="shared" ref="O40:W40" si="68">C40*$L40</f>
        <v>46795064100</v>
      </c>
      <c r="P40" s="100">
        <f t="shared" si="68"/>
        <v>4831474800</v>
      </c>
      <c r="Q40" s="100">
        <f t="shared" si="68"/>
        <v>47592300</v>
      </c>
      <c r="R40" s="100">
        <f t="shared" si="68"/>
        <v>53197500</v>
      </c>
      <c r="S40" s="100">
        <f t="shared" si="68"/>
        <v>65082600</v>
      </c>
      <c r="T40" s="100">
        <f t="shared" si="68"/>
        <v>52159500</v>
      </c>
      <c r="U40" s="100">
        <f t="shared" si="68"/>
        <v>496164</v>
      </c>
      <c r="V40" s="100">
        <f t="shared" si="68"/>
        <v>2221320</v>
      </c>
      <c r="W40" s="100">
        <f t="shared" si="68"/>
        <v>52730400</v>
      </c>
      <c r="X40" s="65"/>
      <c r="Y40" s="78">
        <f t="shared" ref="Y40:AG40" si="69">O40/O$45</f>
        <v>0.3131441039</v>
      </c>
      <c r="Z40" s="78">
        <f t="shared" si="69"/>
        <v>0.07331516762</v>
      </c>
      <c r="AA40" s="78">
        <f t="shared" si="69"/>
        <v>0.03429369179</v>
      </c>
      <c r="AB40" s="78">
        <f t="shared" si="69"/>
        <v>0.03876495709</v>
      </c>
      <c r="AC40" s="78">
        <f t="shared" si="69"/>
        <v>0.1642661546</v>
      </c>
      <c r="AD40" s="78">
        <f t="shared" si="69"/>
        <v>0.07971371986</v>
      </c>
      <c r="AE40" s="78">
        <f t="shared" si="69"/>
        <v>0.03840280481</v>
      </c>
      <c r="AF40" s="78">
        <f t="shared" si="69"/>
        <v>0.03599629692</v>
      </c>
      <c r="AG40" s="78">
        <f t="shared" si="69"/>
        <v>0.2402318608</v>
      </c>
    </row>
    <row r="41">
      <c r="A41" s="76">
        <v>5.0</v>
      </c>
      <c r="B41" s="68" t="s">
        <v>98</v>
      </c>
      <c r="C41" s="96">
        <f t="shared" si="34"/>
        <v>0.888672</v>
      </c>
      <c r="D41" s="96">
        <f t="shared" si="35"/>
        <v>0.106109</v>
      </c>
      <c r="E41" s="96">
        <f t="shared" si="36"/>
        <v>0.00097</v>
      </c>
      <c r="F41" s="96">
        <f t="shared" si="37"/>
        <v>0.001136</v>
      </c>
      <c r="G41" s="96">
        <f t="shared" si="38"/>
        <v>0.001461</v>
      </c>
      <c r="H41" s="96">
        <f t="shared" si="39"/>
        <v>0.001095</v>
      </c>
      <c r="I41" s="96">
        <f t="shared" si="40"/>
        <v>0.00000727</v>
      </c>
      <c r="J41" s="96">
        <f t="shared" si="41"/>
        <v>0.000049</v>
      </c>
      <c r="K41" s="96">
        <f t="shared" si="42"/>
        <v>0.0005</v>
      </c>
      <c r="L41" s="99">
        <f t="shared" si="43"/>
        <v>62000000000</v>
      </c>
      <c r="M41" s="65"/>
      <c r="O41" s="100">
        <f t="shared" ref="O41:W41" si="70">C41*$L41</f>
        <v>55097664000</v>
      </c>
      <c r="P41" s="100">
        <f t="shared" si="70"/>
        <v>6578758000</v>
      </c>
      <c r="Q41" s="100">
        <f t="shared" si="70"/>
        <v>60140000</v>
      </c>
      <c r="R41" s="100">
        <f t="shared" si="70"/>
        <v>70432000</v>
      </c>
      <c r="S41" s="100">
        <f t="shared" si="70"/>
        <v>90582000</v>
      </c>
      <c r="T41" s="100">
        <f t="shared" si="70"/>
        <v>67890000</v>
      </c>
      <c r="U41" s="100">
        <f t="shared" si="70"/>
        <v>450740</v>
      </c>
      <c r="V41" s="100">
        <f t="shared" si="70"/>
        <v>3038000</v>
      </c>
      <c r="W41" s="100">
        <f t="shared" si="70"/>
        <v>31000000</v>
      </c>
      <c r="X41" s="65"/>
      <c r="Y41" s="78">
        <f t="shared" ref="Y41:AG41" si="71">O41/O$45</f>
        <v>0.3687036005</v>
      </c>
      <c r="Z41" s="78">
        <f t="shared" si="71"/>
        <v>0.09982929964</v>
      </c>
      <c r="AA41" s="78">
        <f t="shared" si="71"/>
        <v>0.0433352165</v>
      </c>
      <c r="AB41" s="78">
        <f t="shared" si="71"/>
        <v>0.05132371742</v>
      </c>
      <c r="AC41" s="78">
        <f t="shared" si="71"/>
        <v>0.2286257281</v>
      </c>
      <c r="AD41" s="78">
        <f t="shared" si="71"/>
        <v>0.1037541472</v>
      </c>
      <c r="AE41" s="78">
        <f t="shared" si="71"/>
        <v>0.03488701365</v>
      </c>
      <c r="AF41" s="78">
        <f t="shared" si="71"/>
        <v>0.04923052511</v>
      </c>
      <c r="AG41" s="78">
        <f t="shared" si="71"/>
        <v>0.1412313899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0.01342797445</v>
      </c>
      <c r="Z42" s="78">
        <f t="shared" si="73"/>
        <v>0.01399934745</v>
      </c>
      <c r="AA42" s="78">
        <f t="shared" si="73"/>
        <v>0.003698438071</v>
      </c>
      <c r="AB42" s="78">
        <f t="shared" si="73"/>
        <v>0.004231933147</v>
      </c>
      <c r="AC42" s="78">
        <f t="shared" si="73"/>
        <v>0.01231957038</v>
      </c>
      <c r="AD42" s="78">
        <f t="shared" si="73"/>
        <v>0.01185202773</v>
      </c>
      <c r="AE42" s="78">
        <f t="shared" si="73"/>
        <v>0.002543035276</v>
      </c>
      <c r="AF42" s="78">
        <f t="shared" si="73"/>
        <v>0.003957239708</v>
      </c>
      <c r="AG42" s="78">
        <f t="shared" si="73"/>
        <v>0.0317174722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0.05563701398</v>
      </c>
      <c r="Z43" s="78">
        <f t="shared" si="75"/>
        <v>0.04946573529</v>
      </c>
      <c r="AA43" s="78">
        <f t="shared" si="75"/>
        <v>0.01336265252</v>
      </c>
      <c r="AB43" s="78">
        <f t="shared" si="75"/>
        <v>0.01221743779</v>
      </c>
      <c r="AC43" s="78">
        <f t="shared" si="75"/>
        <v>0.05076272584</v>
      </c>
      <c r="AD43" s="78">
        <f t="shared" si="75"/>
        <v>0.06828655077</v>
      </c>
      <c r="AE43" s="78">
        <f t="shared" si="75"/>
        <v>0.01059520632</v>
      </c>
      <c r="AF43" s="78">
        <f t="shared" si="75"/>
        <v>0.01258927266</v>
      </c>
      <c r="AG43" s="78">
        <f t="shared" si="75"/>
        <v>0.1139627976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0.06059947028</v>
      </c>
      <c r="Z44" s="78">
        <f t="shared" si="77"/>
        <v>0.06072674429</v>
      </c>
      <c r="AA44" s="78">
        <f t="shared" si="77"/>
        <v>0.01558943701</v>
      </c>
      <c r="AB44" s="78">
        <f t="shared" si="77"/>
        <v>0.01617886335</v>
      </c>
      <c r="AC44" s="78">
        <f t="shared" si="77"/>
        <v>0.08069214611</v>
      </c>
      <c r="AD44" s="78">
        <f t="shared" si="77"/>
        <v>0.07219968221</v>
      </c>
      <c r="AE44" s="78">
        <f t="shared" si="77"/>
        <v>0.01389474351</v>
      </c>
      <c r="AF44" s="78">
        <f t="shared" si="77"/>
        <v>0.01818191217</v>
      </c>
      <c r="AG44" s="78">
        <f t="shared" si="77"/>
        <v>0.08196705403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149436197339</v>
      </c>
      <c r="P45" s="102">
        <f t="shared" si="78"/>
        <v>65900071657</v>
      </c>
      <c r="Q45" s="102">
        <f t="shared" si="78"/>
        <v>1387785844</v>
      </c>
      <c r="R45" s="102">
        <f t="shared" si="78"/>
        <v>1372309013</v>
      </c>
      <c r="S45" s="102">
        <f t="shared" si="78"/>
        <v>396202128</v>
      </c>
      <c r="T45" s="102">
        <f t="shared" si="78"/>
        <v>654335290</v>
      </c>
      <c r="U45" s="102">
        <f t="shared" si="78"/>
        <v>12919993.8</v>
      </c>
      <c r="V45" s="102">
        <f t="shared" si="78"/>
        <v>61709681</v>
      </c>
      <c r="W45" s="102">
        <f t="shared" si="78"/>
        <v>219497946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-25.0391</v>
      </c>
      <c r="D52" s="106">
        <v>0.273051</v>
      </c>
      <c r="E52" s="84">
        <v>-178.339</v>
      </c>
      <c r="F52" s="106">
        <v>0.672831</v>
      </c>
      <c r="G52" s="108">
        <v>-2589.43</v>
      </c>
      <c r="H52" s="109">
        <v>0.029382</v>
      </c>
      <c r="I52" s="106">
        <v>-2512.73</v>
      </c>
      <c r="J52" s="109">
        <v>0.018875</v>
      </c>
      <c r="K52" s="106">
        <v>-611.568</v>
      </c>
      <c r="L52" s="109">
        <v>9.09E-4</v>
      </c>
      <c r="M52" s="107">
        <v>792.828</v>
      </c>
      <c r="N52" s="106">
        <v>0.003011</v>
      </c>
      <c r="O52" s="107">
        <v>203.537</v>
      </c>
      <c r="P52" s="106">
        <v>2.72E-4</v>
      </c>
      <c r="Q52" s="107">
        <v>2426.77</v>
      </c>
      <c r="R52" s="106">
        <v>9.96E-4</v>
      </c>
      <c r="S52" s="107">
        <v>-1660.0</v>
      </c>
      <c r="T52" s="106">
        <v>6.72E-4</v>
      </c>
      <c r="U52" s="88">
        <v>-247.153</v>
      </c>
      <c r="V52" s="88">
        <v>8.82251</v>
      </c>
      <c r="W52" s="109">
        <v>6.75E8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-24.7863</v>
      </c>
      <c r="D53" s="106">
        <v>0.109928</v>
      </c>
      <c r="E53" s="84">
        <v>-192.88</v>
      </c>
      <c r="F53" s="106">
        <v>0.825552</v>
      </c>
      <c r="G53" s="108">
        <v>-2312.38</v>
      </c>
      <c r="H53" s="106">
        <v>0.038818</v>
      </c>
      <c r="I53" s="106">
        <v>-2404.05</v>
      </c>
      <c r="J53" s="109">
        <v>0.01914</v>
      </c>
      <c r="K53" s="106">
        <v>-691.096</v>
      </c>
      <c r="L53" s="109">
        <v>3.4E-4</v>
      </c>
      <c r="M53" s="107">
        <v>1278.8</v>
      </c>
      <c r="N53" s="106">
        <v>0.00419</v>
      </c>
      <c r="O53" s="107">
        <v>174.385</v>
      </c>
      <c r="P53" s="106">
        <v>3.91E-4</v>
      </c>
      <c r="Q53" s="107">
        <v>2180.53</v>
      </c>
      <c r="R53" s="106">
        <v>0.001387</v>
      </c>
      <c r="S53" s="107">
        <v>-1660.0</v>
      </c>
      <c r="T53" s="109">
        <v>2.55E-4</v>
      </c>
      <c r="U53" s="88">
        <v>-289.938</v>
      </c>
      <c r="V53" s="88">
        <v>3.73473</v>
      </c>
      <c r="W53" s="109">
        <v>3.77E9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-23.8096</v>
      </c>
      <c r="D54" s="106">
        <v>0.01678</v>
      </c>
      <c r="E54" s="84">
        <v>-77.0666</v>
      </c>
      <c r="F54" s="106">
        <v>0.951913</v>
      </c>
      <c r="G54" s="108">
        <v>-1465.01</v>
      </c>
      <c r="H54" s="106">
        <v>0.0146</v>
      </c>
      <c r="I54" s="106">
        <v>-2149.38</v>
      </c>
      <c r="J54" s="109">
        <v>0.004487</v>
      </c>
      <c r="K54" s="106">
        <v>-718.576</v>
      </c>
      <c r="L54" s="109">
        <v>5.02E-5</v>
      </c>
      <c r="M54" s="107">
        <v>662.894</v>
      </c>
      <c r="N54" s="106">
        <v>0.01095</v>
      </c>
      <c r="O54" s="107">
        <v>86.8081</v>
      </c>
      <c r="P54" s="109">
        <v>2.52E-4</v>
      </c>
      <c r="Q54" s="107">
        <v>1049.77</v>
      </c>
      <c r="R54" s="106">
        <v>9.28E-4</v>
      </c>
      <c r="S54" s="107">
        <v>-1660.0</v>
      </c>
      <c r="T54" s="109">
        <v>4.06E-5</v>
      </c>
      <c r="U54" s="88">
        <v>-96.6415</v>
      </c>
      <c r="V54" s="88">
        <v>1.97044</v>
      </c>
      <c r="W54" s="109">
        <v>1.35E10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-25.1388</v>
      </c>
      <c r="D55" s="106">
        <v>0.239464</v>
      </c>
      <c r="E55" s="84">
        <v>-115.245</v>
      </c>
      <c r="F55" s="106">
        <v>0.684477</v>
      </c>
      <c r="G55" s="108">
        <v>-1975.12</v>
      </c>
      <c r="H55" s="106">
        <v>0.024082</v>
      </c>
      <c r="I55" s="106">
        <v>-2045.1</v>
      </c>
      <c r="J55" s="106">
        <v>0.041243</v>
      </c>
      <c r="K55" s="106">
        <v>-1786.17</v>
      </c>
      <c r="L55" s="109">
        <v>0.003935</v>
      </c>
      <c r="M55" s="107">
        <v>540.121</v>
      </c>
      <c r="N55" s="106">
        <v>0.003992</v>
      </c>
      <c r="O55" s="107">
        <v>136.914</v>
      </c>
      <c r="P55" s="106">
        <v>2.03E-4</v>
      </c>
      <c r="Q55" s="107">
        <v>2017.14</v>
      </c>
      <c r="R55" s="106">
        <v>9.26E-4</v>
      </c>
      <c r="S55" s="107">
        <v>-1660.0</v>
      </c>
      <c r="T55" s="109">
        <v>0.001679</v>
      </c>
      <c r="U55" s="88">
        <v>-222.578</v>
      </c>
      <c r="V55" s="88">
        <v>7.95772</v>
      </c>
      <c r="W55" s="109">
        <v>8.3E8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-23.8924</v>
      </c>
      <c r="D56" s="106">
        <v>0.072279</v>
      </c>
      <c r="E56" s="84">
        <v>-109.894</v>
      </c>
      <c r="F56" s="106">
        <v>0.844469</v>
      </c>
      <c r="G56" s="108">
        <v>-1352.37</v>
      </c>
      <c r="H56" s="106">
        <v>0.035993</v>
      </c>
      <c r="I56" s="106">
        <v>-1538.52</v>
      </c>
      <c r="J56" s="106">
        <v>0.037347</v>
      </c>
      <c r="K56" s="106">
        <v>-1798.85</v>
      </c>
      <c r="L56" s="106">
        <v>0.001318</v>
      </c>
      <c r="M56" s="107">
        <v>931.88</v>
      </c>
      <c r="N56" s="106">
        <v>0.006412</v>
      </c>
      <c r="O56" s="107">
        <v>105.717</v>
      </c>
      <c r="P56" s="106">
        <v>2.74E-4</v>
      </c>
      <c r="Q56" s="107">
        <v>1370.16</v>
      </c>
      <c r="R56" s="106">
        <v>0.001416</v>
      </c>
      <c r="S56" s="107">
        <v>-1660.0</v>
      </c>
      <c r="T56" s="106">
        <v>4.93E-4</v>
      </c>
      <c r="U56" s="88">
        <v>-195.906</v>
      </c>
      <c r="V56" s="88">
        <v>2.87442</v>
      </c>
      <c r="W56" s="109">
        <v>6.36E9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-24.2815</v>
      </c>
      <c r="D57" s="106">
        <v>0.023663</v>
      </c>
      <c r="E57" s="84">
        <v>-65.3168</v>
      </c>
      <c r="F57" s="106">
        <v>0.89819</v>
      </c>
      <c r="G57" s="108">
        <v>-807.978</v>
      </c>
      <c r="H57" s="106">
        <v>0.036137</v>
      </c>
      <c r="I57" s="106">
        <v>-943.169</v>
      </c>
      <c r="J57" s="106">
        <v>0.031212</v>
      </c>
      <c r="K57" s="106">
        <v>-1783.61</v>
      </c>
      <c r="L57" s="106">
        <v>4.72E-4</v>
      </c>
      <c r="M57" s="107">
        <v>727.956</v>
      </c>
      <c r="N57" s="106">
        <v>0.008566</v>
      </c>
      <c r="O57" s="107">
        <v>65.7947</v>
      </c>
      <c r="P57" s="106">
        <v>2.43E-4</v>
      </c>
      <c r="Q57" s="107">
        <v>839.685</v>
      </c>
      <c r="R57" s="106">
        <v>0.001351</v>
      </c>
      <c r="S57" s="107">
        <v>-1660.0</v>
      </c>
      <c r="T57" s="106">
        <v>1.66E-4</v>
      </c>
      <c r="U57" s="88">
        <v>-111.609</v>
      </c>
      <c r="V57" s="88">
        <v>2.21925</v>
      </c>
      <c r="W57" s="109">
        <v>1.07E10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-27.9459</v>
      </c>
      <c r="D61" s="106">
        <v>0.911579</v>
      </c>
      <c r="E61" s="84">
        <v>-29.3855</v>
      </c>
      <c r="F61" s="106">
        <v>0.083546</v>
      </c>
      <c r="G61" s="108">
        <v>-1178.97</v>
      </c>
      <c r="H61" s="106">
        <v>6.74E-4</v>
      </c>
      <c r="I61" s="106">
        <v>-1197.25</v>
      </c>
      <c r="J61" s="106">
        <v>6.93E-4</v>
      </c>
      <c r="K61" s="106">
        <v>-754.7</v>
      </c>
      <c r="L61" s="109">
        <v>8.47E-4</v>
      </c>
      <c r="M61" s="107">
        <v>162.389</v>
      </c>
      <c r="N61" s="109">
        <v>0.001268</v>
      </c>
      <c r="O61" s="107">
        <v>89.8488</v>
      </c>
      <c r="P61" s="109">
        <v>6.78E-6</v>
      </c>
      <c r="Q61" s="107">
        <v>1055.92</v>
      </c>
      <c r="R61" s="109">
        <v>2.88E-5</v>
      </c>
      <c r="S61" s="107">
        <v>-1660.0</v>
      </c>
      <c r="T61" s="106">
        <v>0.001358</v>
      </c>
      <c r="U61" s="88">
        <v>-32.2114</v>
      </c>
      <c r="V61" s="88">
        <v>1.49808</v>
      </c>
      <c r="W61" s="109">
        <v>2.34E10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-32.269</v>
      </c>
      <c r="D62" s="106">
        <v>0.901639</v>
      </c>
      <c r="E62" s="84">
        <v>-34.0444</v>
      </c>
      <c r="F62" s="106">
        <v>0.093092</v>
      </c>
      <c r="G62" s="108">
        <v>-929.205</v>
      </c>
      <c r="H62" s="106">
        <v>9.17E-4</v>
      </c>
      <c r="I62" s="106">
        <v>-910.364</v>
      </c>
      <c r="J62" s="106">
        <v>0.001025</v>
      </c>
      <c r="K62" s="106">
        <v>-652.374</v>
      </c>
      <c r="L62" s="109">
        <v>0.001254</v>
      </c>
      <c r="M62" s="107">
        <v>308.719</v>
      </c>
      <c r="N62" s="109">
        <v>0.001005</v>
      </c>
      <c r="O62" s="107">
        <v>72.8449</v>
      </c>
      <c r="P62" s="109">
        <v>9.56E-6</v>
      </c>
      <c r="Q62" s="107">
        <v>808.018</v>
      </c>
      <c r="R62" s="109">
        <v>4.28E-5</v>
      </c>
      <c r="S62" s="107">
        <v>-1660.0</v>
      </c>
      <c r="T62" s="106">
        <v>0.001016</v>
      </c>
      <c r="U62" s="88">
        <v>-36.2083</v>
      </c>
      <c r="V62" s="88">
        <v>1.00598</v>
      </c>
      <c r="W62" s="109">
        <v>5.19E10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-34.8678</v>
      </c>
      <c r="D63" s="106">
        <v>0.888672</v>
      </c>
      <c r="E63" s="84">
        <v>-28.6933</v>
      </c>
      <c r="F63" s="106">
        <v>0.106109</v>
      </c>
      <c r="G63" s="108">
        <v>-613.862</v>
      </c>
      <c r="H63" s="106">
        <v>9.7E-4</v>
      </c>
      <c r="I63" s="106">
        <v>-596.219</v>
      </c>
      <c r="J63" s="106">
        <v>0.001136</v>
      </c>
      <c r="K63" s="106">
        <v>-463.195</v>
      </c>
      <c r="L63" s="109">
        <v>0.001461</v>
      </c>
      <c r="M63" s="107">
        <v>330.714</v>
      </c>
      <c r="N63" s="109">
        <v>0.001095</v>
      </c>
      <c r="O63" s="107">
        <v>45.3262</v>
      </c>
      <c r="P63" s="109">
        <v>7.27E-6</v>
      </c>
      <c r="Q63" s="107">
        <v>549.136</v>
      </c>
      <c r="R63" s="109">
        <v>4.9E-5</v>
      </c>
      <c r="S63" s="107">
        <v>-1660.0</v>
      </c>
      <c r="T63" s="106">
        <v>5.0E-4</v>
      </c>
      <c r="U63" s="88">
        <v>-36.4213</v>
      </c>
      <c r="V63" s="88">
        <v>0.920736</v>
      </c>
      <c r="W63" s="109">
        <v>6.2E10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-1.43E-12</v>
      </c>
      <c r="F70" s="109">
        <v>-3.13E-12</v>
      </c>
      <c r="G70" s="109">
        <v>8.72E-11</v>
      </c>
      <c r="H70" s="109">
        <v>-3.94E-10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-1.43E-12</v>
      </c>
      <c r="E71" s="109">
        <v>4.98E-11</v>
      </c>
      <c r="F71" s="109">
        <v>-2.3E-9</v>
      </c>
      <c r="G71" s="109">
        <v>2.9E-10</v>
      </c>
      <c r="H71" s="109">
        <v>-1.34E-9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-3.13E-12</v>
      </c>
      <c r="E72" s="109">
        <v>-2.3E-9</v>
      </c>
      <c r="F72" s="109">
        <v>1.43E-7</v>
      </c>
      <c r="G72" s="109">
        <v>-5.43E-8</v>
      </c>
      <c r="H72" s="109">
        <v>1.03E-7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8.72E-11</v>
      </c>
      <c r="E73" s="109">
        <v>2.9E-10</v>
      </c>
      <c r="F73" s="109">
        <v>-5.43E-8</v>
      </c>
      <c r="G73" s="109">
        <v>5.61E-8</v>
      </c>
      <c r="H73" s="109">
        <v>-7.39E-8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-3.94E-10</v>
      </c>
      <c r="E74" s="109">
        <v>-1.34E-9</v>
      </c>
      <c r="F74" s="109">
        <v>1.03E-7</v>
      </c>
      <c r="G74" s="109">
        <v>-7.39E-8</v>
      </c>
      <c r="H74" s="109">
        <v>2.5E-7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0.02615115714</v>
      </c>
      <c r="D9" s="77">
        <f t="shared" si="3"/>
        <v>0.4696574784</v>
      </c>
      <c r="E9" s="77">
        <f t="shared" si="4"/>
        <v>0.3036263071</v>
      </c>
      <c r="F9" s="77">
        <f t="shared" si="5"/>
        <v>0.2136416057</v>
      </c>
      <c r="G9" s="77">
        <f t="shared" si="6"/>
        <v>0.002134614525</v>
      </c>
      <c r="H9" s="77">
        <f t="shared" si="7"/>
        <v>-0.00960137332</v>
      </c>
      <c r="I9" s="77">
        <f t="shared" si="8"/>
        <v>-0.0002115906047</v>
      </c>
      <c r="J9" s="77">
        <f t="shared" si="9"/>
        <v>-0.009860437152</v>
      </c>
      <c r="K9" s="77">
        <f t="shared" si="10"/>
        <v>0.004461413762</v>
      </c>
      <c r="L9" s="23">
        <f t="shared" ref="L9:M9" si="14">U52</f>
        <v>-257.851</v>
      </c>
      <c r="M9" s="23">
        <f t="shared" si="14"/>
        <v>8.35006</v>
      </c>
      <c r="N9" s="78">
        <f t="shared" si="12"/>
        <v>0.03238327561</v>
      </c>
      <c r="O9" s="82" t="s">
        <v>13</v>
      </c>
      <c r="P9" s="84">
        <v>-34.8678</v>
      </c>
      <c r="Q9" s="84">
        <v>0.741412</v>
      </c>
      <c r="R9" s="85">
        <f t="shared" ref="R9:R13" si="16">Q9/abs(P9)</f>
        <v>0.02126351534</v>
      </c>
      <c r="S9" s="86">
        <f>R9/sqrt(sum(Y39:Y41))</f>
        <v>0.02341629336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0.008742739673</v>
      </c>
      <c r="D10" s="77">
        <f t="shared" si="3"/>
        <v>0.5548394582</v>
      </c>
      <c r="E10" s="77">
        <f t="shared" si="4"/>
        <v>0.2992345579</v>
      </c>
      <c r="F10" s="77">
        <f t="shared" si="5"/>
        <v>0.1669957956</v>
      </c>
      <c r="G10" s="77">
        <f t="shared" si="6"/>
        <v>0.0007632319698</v>
      </c>
      <c r="H10" s="77">
        <f t="shared" si="7"/>
        <v>-0.02136303388</v>
      </c>
      <c r="I10" s="77">
        <f t="shared" si="8"/>
        <v>-0.0002300650497</v>
      </c>
      <c r="J10" s="77">
        <f t="shared" si="9"/>
        <v>-0.01046352552</v>
      </c>
      <c r="K10" s="77">
        <f t="shared" si="10"/>
        <v>0.00147416329</v>
      </c>
      <c r="L10" s="23">
        <f t="shared" ref="L10:M10" si="15">U53</f>
        <v>-270.255</v>
      </c>
      <c r="M10" s="23">
        <f t="shared" si="15"/>
        <v>3.31808</v>
      </c>
      <c r="N10" s="78">
        <f t="shared" si="12"/>
        <v>0.01227758968</v>
      </c>
      <c r="O10" s="82" t="s">
        <v>103</v>
      </c>
      <c r="P10" s="84">
        <v>-28.6933</v>
      </c>
      <c r="Q10" s="84">
        <v>1.6885</v>
      </c>
      <c r="R10" s="85">
        <f t="shared" si="16"/>
        <v>0.0588464903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0.003869895212</v>
      </c>
      <c r="D11" s="77">
        <f t="shared" si="3"/>
        <v>0.7505072091</v>
      </c>
      <c r="E11" s="77">
        <f t="shared" si="4"/>
        <v>0.2277226157</v>
      </c>
      <c r="F11" s="77">
        <f t="shared" si="5"/>
        <v>0.1042632172</v>
      </c>
      <c r="G11" s="77">
        <f t="shared" si="6"/>
        <v>0.0003542075775</v>
      </c>
      <c r="H11" s="77">
        <f t="shared" si="7"/>
        <v>-0.07673109843</v>
      </c>
      <c r="I11" s="77">
        <f t="shared" si="8"/>
        <v>-0.0002273562493</v>
      </c>
      <c r="J11" s="77">
        <f t="shared" si="9"/>
        <v>-0.01044148267</v>
      </c>
      <c r="K11" s="77">
        <f t="shared" si="10"/>
        <v>0.0006990479089</v>
      </c>
      <c r="L11" s="23">
        <f t="shared" ref="L11:M11" si="18">U54</f>
        <v>-95.9362</v>
      </c>
      <c r="M11" s="23">
        <f t="shared" si="18"/>
        <v>1.80832</v>
      </c>
      <c r="N11" s="78">
        <f t="shared" si="12"/>
        <v>0.01884919353</v>
      </c>
      <c r="O11" s="82" t="s">
        <v>104</v>
      </c>
      <c r="P11" s="84">
        <v>-613.862</v>
      </c>
      <c r="Q11" s="84">
        <v>97.7455</v>
      </c>
      <c r="R11" s="85">
        <f t="shared" si="16"/>
        <v>0.1592304134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0.02880686251</v>
      </c>
      <c r="D12" s="77">
        <f t="shared" si="3"/>
        <v>0.3510745279</v>
      </c>
      <c r="E12" s="77">
        <f t="shared" si="4"/>
        <v>0.2024547022</v>
      </c>
      <c r="F12" s="77">
        <f t="shared" si="5"/>
        <v>0.3847748792</v>
      </c>
      <c r="G12" s="77">
        <f t="shared" si="6"/>
        <v>0.0368414641</v>
      </c>
      <c r="H12" s="77">
        <f t="shared" si="7"/>
        <v>-0.009765268857</v>
      </c>
      <c r="I12" s="77">
        <f t="shared" si="8"/>
        <v>-0.0001231066157</v>
      </c>
      <c r="J12" s="77">
        <f t="shared" si="9"/>
        <v>-0.008045339004</v>
      </c>
      <c r="K12" s="77">
        <f t="shared" si="10"/>
        <v>0.01398437463</v>
      </c>
      <c r="L12" s="23">
        <f t="shared" ref="L12:M12" si="19">U55</f>
        <v>-209.275</v>
      </c>
      <c r="M12" s="23">
        <f t="shared" si="19"/>
        <v>8.36345</v>
      </c>
      <c r="N12" s="78">
        <f t="shared" si="12"/>
        <v>0.03996392307</v>
      </c>
      <c r="O12" s="82" t="s">
        <v>105</v>
      </c>
      <c r="P12" s="84">
        <v>-596.219</v>
      </c>
      <c r="Q12" s="84">
        <v>57.5813</v>
      </c>
      <c r="R12" s="85">
        <f t="shared" si="16"/>
        <v>0.09657743212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0.009510780567</v>
      </c>
      <c r="D13" s="77">
        <f t="shared" si="3"/>
        <v>0.4525301114</v>
      </c>
      <c r="E13" s="77">
        <f t="shared" si="4"/>
        <v>0.2496858034</v>
      </c>
      <c r="F13" s="77">
        <f t="shared" si="5"/>
        <v>0.3084542662</v>
      </c>
      <c r="G13" s="77">
        <f t="shared" si="6"/>
        <v>0.0142878228</v>
      </c>
      <c r="H13" s="77">
        <f t="shared" si="7"/>
        <v>-0.02921908692</v>
      </c>
      <c r="I13" s="77">
        <f t="shared" si="8"/>
        <v>-0.0001376920523</v>
      </c>
      <c r="J13" s="77">
        <f t="shared" si="9"/>
        <v>-0.009769789318</v>
      </c>
      <c r="K13" s="77">
        <f t="shared" si="10"/>
        <v>0.004671566399</v>
      </c>
      <c r="L13" s="23">
        <f t="shared" ref="L13:M13" si="20">U56</f>
        <v>-195.793</v>
      </c>
      <c r="M13" s="23">
        <f t="shared" si="20"/>
        <v>3.13272</v>
      </c>
      <c r="N13" s="78">
        <f t="shared" si="12"/>
        <v>0.01600016344</v>
      </c>
      <c r="O13" s="82" t="s">
        <v>106</v>
      </c>
      <c r="P13" s="84">
        <v>-463.195</v>
      </c>
      <c r="Q13" s="84">
        <v>119.988</v>
      </c>
      <c r="R13" s="85">
        <f t="shared" si="16"/>
        <v>0.259044247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0.005821095632</v>
      </c>
      <c r="D14" s="77">
        <f t="shared" si="3"/>
        <v>0.4824853471</v>
      </c>
      <c r="E14" s="77">
        <f t="shared" si="4"/>
        <v>0.2611440383</v>
      </c>
      <c r="F14" s="77">
        <f t="shared" si="5"/>
        <v>0.2966128473</v>
      </c>
      <c r="G14" s="77">
        <f t="shared" si="6"/>
        <v>0.009325947581</v>
      </c>
      <c r="H14" s="77">
        <f t="shared" si="7"/>
        <v>-0.04855906802</v>
      </c>
      <c r="I14" s="77">
        <f t="shared" si="8"/>
        <v>-0.0001210264235</v>
      </c>
      <c r="J14" s="77">
        <f t="shared" si="9"/>
        <v>-0.009609858509</v>
      </c>
      <c r="K14" s="77">
        <f t="shared" si="10"/>
        <v>0.002906142707</v>
      </c>
      <c r="L14" s="23">
        <f t="shared" ref="L14:M14" si="21">U57</f>
        <v>-117.668</v>
      </c>
      <c r="M14" s="23">
        <f t="shared" si="21"/>
        <v>2.54171</v>
      </c>
      <c r="N14" s="78">
        <f t="shared" si="12"/>
        <v>0.02160069008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Q17" s="93"/>
      <c r="R17" s="95" t="s">
        <v>108</v>
      </c>
      <c r="S17" s="96">
        <f>$R$9/sqrt(sum(Y27:Y29))</f>
        <v>0.3199498001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0.7908658294</v>
      </c>
      <c r="D18" s="77">
        <f t="shared" si="3"/>
        <v>0.0762165253</v>
      </c>
      <c r="E18" s="77">
        <f t="shared" si="4"/>
        <v>0.02466908548</v>
      </c>
      <c r="F18" s="77">
        <f t="shared" si="5"/>
        <v>0.02575778296</v>
      </c>
      <c r="G18" s="77">
        <f t="shared" si="6"/>
        <v>0.01984486548</v>
      </c>
      <c r="H18" s="77">
        <f t="shared" si="7"/>
        <v>-0.006392434107</v>
      </c>
      <c r="I18" s="77">
        <f t="shared" si="8"/>
        <v>-0.00001891177856</v>
      </c>
      <c r="J18" s="77">
        <f t="shared" si="9"/>
        <v>-0.0009440910982</v>
      </c>
      <c r="K18" s="77">
        <f t="shared" si="10"/>
        <v>0.06998391874</v>
      </c>
      <c r="L18" s="23">
        <f t="shared" ref="L18:M18" si="25">U61</f>
        <v>-32.2114</v>
      </c>
      <c r="M18" s="23">
        <f t="shared" si="25"/>
        <v>1.49808</v>
      </c>
      <c r="N18" s="78">
        <f t="shared" si="12"/>
        <v>0.04650775812</v>
      </c>
      <c r="O18" s="78">
        <f t="shared" ref="O18:O23" si="27">M18/abs(C61)/D61</f>
        <v>0.05880612918</v>
      </c>
      <c r="P18" s="23"/>
      <c r="Q18" s="93"/>
      <c r="R18" s="95" t="s">
        <v>109</v>
      </c>
      <c r="S18" s="96">
        <f>$R$9/sqrt(sum(Y30:Y32))</f>
        <v>0.2724083245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0.8035447367</v>
      </c>
      <c r="D19" s="77">
        <f t="shared" si="3"/>
        <v>0.08752858557</v>
      </c>
      <c r="E19" s="77">
        <f t="shared" si="4"/>
        <v>0.02353275313</v>
      </c>
      <c r="F19" s="77">
        <f t="shared" si="5"/>
        <v>0.0257709724</v>
      </c>
      <c r="G19" s="77">
        <f t="shared" si="6"/>
        <v>0.02259363174</v>
      </c>
      <c r="H19" s="77">
        <f t="shared" si="7"/>
        <v>-0.008568825242</v>
      </c>
      <c r="I19" s="77">
        <f t="shared" si="8"/>
        <v>-0.00001923308313</v>
      </c>
      <c r="J19" s="77">
        <f t="shared" si="9"/>
        <v>-0.0009551172079</v>
      </c>
      <c r="K19" s="77">
        <f t="shared" si="10"/>
        <v>0.04657937545</v>
      </c>
      <c r="L19" s="23">
        <f t="shared" ref="L19:M19" si="26">U62</f>
        <v>-36.2083</v>
      </c>
      <c r="M19" s="23">
        <f t="shared" si="26"/>
        <v>1.00598</v>
      </c>
      <c r="N19" s="78">
        <f t="shared" si="12"/>
        <v>0.0277831326</v>
      </c>
      <c r="O19" s="78">
        <f t="shared" si="27"/>
        <v>0.03457571349</v>
      </c>
      <c r="P19" s="97">
        <f>1/sqrt(1/O18^2+1/O19^2+1/O20^2)</f>
        <v>0.02104346175</v>
      </c>
      <c r="Q19" s="93"/>
      <c r="R19" s="95" t="s">
        <v>110</v>
      </c>
      <c r="S19" s="96">
        <f>$R$9/sqrt(sum(Y33:Y35))</f>
        <v>0.2856692555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0.8507669293</v>
      </c>
      <c r="D20" s="77">
        <f t="shared" si="3"/>
        <v>0.08359441782</v>
      </c>
      <c r="E20" s="77">
        <f t="shared" si="4"/>
        <v>0.01634884367</v>
      </c>
      <c r="F20" s="77">
        <f t="shared" si="5"/>
        <v>0.01859639233</v>
      </c>
      <c r="G20" s="77">
        <f t="shared" si="6"/>
        <v>0.018580553</v>
      </c>
      <c r="H20" s="77">
        <f t="shared" si="7"/>
        <v>-0.009942858437</v>
      </c>
      <c r="I20" s="77">
        <f t="shared" si="8"/>
        <v>-0.000009047493472</v>
      </c>
      <c r="J20" s="77">
        <f t="shared" si="9"/>
        <v>-0.000738789225</v>
      </c>
      <c r="K20" s="77">
        <f t="shared" si="10"/>
        <v>0.02278886256</v>
      </c>
      <c r="L20" s="23">
        <f t="shared" ref="L20:M20" si="28">U63</f>
        <v>-36.4213</v>
      </c>
      <c r="M20" s="23">
        <f t="shared" si="28"/>
        <v>0.920736</v>
      </c>
      <c r="N20" s="78">
        <f t="shared" si="12"/>
        <v>0.025280152</v>
      </c>
      <c r="O20" s="78">
        <f t="shared" si="27"/>
        <v>0.02971454476</v>
      </c>
      <c r="P20" s="23"/>
      <c r="Q20" s="93"/>
      <c r="R20" s="95" t="s">
        <v>111</v>
      </c>
      <c r="S20" s="96">
        <f>$R$9/sqrt(sum(Y36:Y38))</f>
        <v>0.123373572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0.02341629336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0.05905094504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0.02126351534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0.0009783366665</v>
      </c>
      <c r="Z27" s="78">
        <f t="shared" si="33"/>
        <v>0.00182170949</v>
      </c>
      <c r="AA27" s="78">
        <f t="shared" si="33"/>
        <v>0.001079656176</v>
      </c>
      <c r="AB27" s="78">
        <f t="shared" si="33"/>
        <v>0.0009098267632</v>
      </c>
      <c r="AC27" s="78">
        <f t="shared" si="33"/>
        <v>0.001162773667</v>
      </c>
      <c r="AD27" s="78">
        <f t="shared" si="33"/>
        <v>0.001707813899</v>
      </c>
      <c r="AE27" s="78">
        <f t="shared" si="33"/>
        <v>0.001110832017</v>
      </c>
      <c r="AF27" s="78">
        <f t="shared" si="33"/>
        <v>0.0009258374282</v>
      </c>
      <c r="AG27" s="78">
        <f t="shared" si="33"/>
        <v>0.001195084682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0.002323286938</v>
      </c>
      <c r="Z28" s="78">
        <f t="shared" si="45"/>
        <v>0.005372719603</v>
      </c>
      <c r="AA28" s="78">
        <f t="shared" si="45"/>
        <v>0.00348793611</v>
      </c>
      <c r="AB28" s="78">
        <f t="shared" si="45"/>
        <v>0.002271191031</v>
      </c>
      <c r="AC28" s="78">
        <f t="shared" si="45"/>
        <v>0.002649064436</v>
      </c>
      <c r="AD28" s="78">
        <f t="shared" si="45"/>
        <v>0.004265145408</v>
      </c>
      <c r="AE28" s="78">
        <f t="shared" si="45"/>
        <v>0.001584832384</v>
      </c>
      <c r="AF28" s="78">
        <f t="shared" si="45"/>
        <v>0.00272830678</v>
      </c>
      <c r="AG28" s="78">
        <f t="shared" si="45"/>
        <v>0.002273680406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0.001115163267</v>
      </c>
      <c r="Z29" s="78">
        <f t="shared" si="47"/>
        <v>0.00313510602</v>
      </c>
      <c r="AA29" s="78">
        <f t="shared" si="47"/>
        <v>0.001642485916</v>
      </c>
      <c r="AB29" s="78">
        <f t="shared" si="47"/>
        <v>0.001457935123</v>
      </c>
      <c r="AC29" s="78">
        <f t="shared" si="47"/>
        <v>0.001329915756</v>
      </c>
      <c r="AD29" s="78">
        <f t="shared" si="47"/>
        <v>0.003636149885</v>
      </c>
      <c r="AE29" s="78">
        <f t="shared" si="47"/>
        <v>0.003624376581</v>
      </c>
      <c r="AF29" s="78">
        <f t="shared" si="47"/>
        <v>0.001702617313</v>
      </c>
      <c r="AG29" s="78">
        <f t="shared" si="47"/>
        <v>0.001166402066</v>
      </c>
    </row>
    <row r="30">
      <c r="A30" s="76">
        <v>2.0</v>
      </c>
      <c r="B30" s="68" t="s">
        <v>94</v>
      </c>
      <c r="C30" s="96">
        <f t="shared" si="34"/>
        <v>0.268285</v>
      </c>
      <c r="D30" s="96">
        <f t="shared" si="35"/>
        <v>0.67263</v>
      </c>
      <c r="E30" s="96">
        <f t="shared" si="36"/>
        <v>0.03099</v>
      </c>
      <c r="F30" s="96">
        <f t="shared" si="37"/>
        <v>0.022168</v>
      </c>
      <c r="G30" s="96">
        <f t="shared" si="38"/>
        <v>0.00089</v>
      </c>
      <c r="H30" s="96">
        <f t="shared" si="39"/>
        <v>0.003014</v>
      </c>
      <c r="I30" s="96">
        <f t="shared" si="40"/>
        <v>0.000269</v>
      </c>
      <c r="J30" s="96">
        <f t="shared" si="41"/>
        <v>0.001062</v>
      </c>
      <c r="K30" s="96">
        <f t="shared" si="42"/>
        <v>0.000693</v>
      </c>
      <c r="L30" s="99">
        <f t="shared" si="43"/>
        <v>754000000</v>
      </c>
      <c r="M30" s="65"/>
      <c r="O30" s="100">
        <f t="shared" ref="O30:W30" si="48">C30*$L30</f>
        <v>202286890</v>
      </c>
      <c r="P30" s="100">
        <f t="shared" si="48"/>
        <v>507163020</v>
      </c>
      <c r="Q30" s="100">
        <f t="shared" si="48"/>
        <v>23366460</v>
      </c>
      <c r="R30" s="100">
        <f t="shared" si="48"/>
        <v>16714672</v>
      </c>
      <c r="S30" s="100">
        <f t="shared" si="48"/>
        <v>671060</v>
      </c>
      <c r="T30" s="100">
        <f t="shared" si="48"/>
        <v>2272556</v>
      </c>
      <c r="U30" s="100">
        <f t="shared" si="48"/>
        <v>202826</v>
      </c>
      <c r="V30" s="100">
        <f t="shared" si="48"/>
        <v>800748</v>
      </c>
      <c r="W30" s="100">
        <f t="shared" si="48"/>
        <v>522522</v>
      </c>
      <c r="X30" s="65"/>
      <c r="Y30" s="78">
        <f t="shared" ref="Y30:AG30" si="49">O30/O$45</f>
        <v>0.001353653166</v>
      </c>
      <c r="Z30" s="78">
        <f t="shared" si="49"/>
        <v>0.007690295422</v>
      </c>
      <c r="AA30" s="78">
        <f t="shared" si="49"/>
        <v>0.01683082661</v>
      </c>
      <c r="AB30" s="78">
        <f t="shared" si="49"/>
        <v>0.01218061071</v>
      </c>
      <c r="AC30" s="78">
        <f t="shared" si="49"/>
        <v>0.001693707178</v>
      </c>
      <c r="AD30" s="78">
        <f t="shared" si="49"/>
        <v>0.003470175008</v>
      </c>
      <c r="AE30" s="78">
        <f t="shared" si="49"/>
        <v>0.01568652891</v>
      </c>
      <c r="AF30" s="78">
        <f t="shared" si="49"/>
        <v>0.01296518894</v>
      </c>
      <c r="AG30" s="78">
        <f t="shared" si="49"/>
        <v>0.002380447524</v>
      </c>
    </row>
    <row r="31">
      <c r="A31" s="76">
        <v>2.0</v>
      </c>
      <c r="B31" s="68" t="s">
        <v>96</v>
      </c>
      <c r="C31" s="96">
        <f t="shared" si="34"/>
        <v>0.095356</v>
      </c>
      <c r="D31" s="96">
        <f t="shared" si="35"/>
        <v>0.841937</v>
      </c>
      <c r="E31" s="96">
        <f t="shared" si="36"/>
        <v>0.036495</v>
      </c>
      <c r="F31" s="96">
        <f t="shared" si="37"/>
        <v>0.019275</v>
      </c>
      <c r="G31" s="96">
        <f t="shared" si="38"/>
        <v>0.000298</v>
      </c>
      <c r="H31" s="96">
        <f t="shared" si="39"/>
        <v>0.004648</v>
      </c>
      <c r="I31" s="96">
        <f t="shared" si="40"/>
        <v>0.000382</v>
      </c>
      <c r="J31" s="96">
        <f t="shared" si="41"/>
        <v>0.001369</v>
      </c>
      <c r="K31" s="96">
        <f t="shared" si="42"/>
        <v>0.00024</v>
      </c>
      <c r="L31" s="99">
        <f t="shared" si="43"/>
        <v>4780000000</v>
      </c>
      <c r="M31" s="65"/>
      <c r="O31" s="100">
        <f t="shared" ref="O31:W31" si="50">C31*$L31</f>
        <v>455801680</v>
      </c>
      <c r="P31" s="100">
        <f t="shared" si="50"/>
        <v>4024458860</v>
      </c>
      <c r="Q31" s="100">
        <f t="shared" si="50"/>
        <v>174446100</v>
      </c>
      <c r="R31" s="100">
        <f t="shared" si="50"/>
        <v>92134500</v>
      </c>
      <c r="S31" s="100">
        <f t="shared" si="50"/>
        <v>1424440</v>
      </c>
      <c r="T31" s="100">
        <f t="shared" si="50"/>
        <v>22217440</v>
      </c>
      <c r="U31" s="100">
        <f t="shared" si="50"/>
        <v>1825960</v>
      </c>
      <c r="V31" s="100">
        <f t="shared" si="50"/>
        <v>6543820</v>
      </c>
      <c r="W31" s="100">
        <f t="shared" si="50"/>
        <v>1147200</v>
      </c>
      <c r="X31" s="65"/>
      <c r="Y31" s="78">
        <f t="shared" ref="Y31:AG31" si="51">O31/O$45</f>
        <v>0.003050110598</v>
      </c>
      <c r="Z31" s="78">
        <f t="shared" si="51"/>
        <v>0.06102431827</v>
      </c>
      <c r="AA31" s="78">
        <f t="shared" si="51"/>
        <v>0.1256532681</v>
      </c>
      <c r="AB31" s="78">
        <f t="shared" si="51"/>
        <v>0.06714187853</v>
      </c>
      <c r="AC31" s="78">
        <f t="shared" si="51"/>
        <v>0.003595184116</v>
      </c>
      <c r="AD31" s="78">
        <f t="shared" si="51"/>
        <v>0.03392585487</v>
      </c>
      <c r="AE31" s="78">
        <f t="shared" si="51"/>
        <v>0.141219441</v>
      </c>
      <c r="AF31" s="78">
        <f t="shared" si="51"/>
        <v>0.1059532621</v>
      </c>
      <c r="AG31" s="78">
        <f t="shared" si="51"/>
        <v>0.005226285973</v>
      </c>
    </row>
    <row r="32">
      <c r="A32" s="76">
        <v>2.0</v>
      </c>
      <c r="B32" s="68" t="s">
        <v>98</v>
      </c>
      <c r="C32" s="96">
        <f t="shared" si="34"/>
        <v>0.015679</v>
      </c>
      <c r="D32" s="96">
        <f t="shared" si="35"/>
        <v>0.950635</v>
      </c>
      <c r="E32" s="96">
        <f t="shared" si="36"/>
        <v>0.016656</v>
      </c>
      <c r="F32" s="96">
        <f t="shared" si="37"/>
        <v>0.004929</v>
      </c>
      <c r="G32" s="96">
        <f t="shared" si="38"/>
        <v>0.000047</v>
      </c>
      <c r="H32" s="96">
        <f t="shared" si="39"/>
        <v>0.010765</v>
      </c>
      <c r="I32" s="96">
        <f t="shared" si="40"/>
        <v>0.000263</v>
      </c>
      <c r="J32" s="96">
        <f t="shared" si="41"/>
        <v>0.000987</v>
      </c>
      <c r="K32" s="96">
        <f t="shared" si="42"/>
        <v>0.0000404</v>
      </c>
      <c r="L32" s="99">
        <f t="shared" si="43"/>
        <v>16100000000</v>
      </c>
      <c r="M32" s="65"/>
      <c r="O32" s="100">
        <f t="shared" ref="O32:W32" si="52">C32*$L32</f>
        <v>252431900</v>
      </c>
      <c r="P32" s="100">
        <f t="shared" si="52"/>
        <v>15305223500</v>
      </c>
      <c r="Q32" s="100">
        <f t="shared" si="52"/>
        <v>268161600</v>
      </c>
      <c r="R32" s="100">
        <f t="shared" si="52"/>
        <v>79356900</v>
      </c>
      <c r="S32" s="100">
        <f t="shared" si="52"/>
        <v>756700</v>
      </c>
      <c r="T32" s="100">
        <f t="shared" si="52"/>
        <v>173316500</v>
      </c>
      <c r="U32" s="100">
        <f t="shared" si="52"/>
        <v>4234300</v>
      </c>
      <c r="V32" s="100">
        <f t="shared" si="52"/>
        <v>15890700</v>
      </c>
      <c r="W32" s="100">
        <f t="shared" si="52"/>
        <v>650440</v>
      </c>
      <c r="X32" s="65"/>
      <c r="Y32" s="78">
        <f t="shared" ref="Y32:AG32" si="53">O32/O$45</f>
        <v>0.001689211004</v>
      </c>
      <c r="Z32" s="78">
        <f t="shared" si="53"/>
        <v>0.2320786129</v>
      </c>
      <c r="AA32" s="78">
        <f t="shared" si="53"/>
        <v>0.1931564043</v>
      </c>
      <c r="AB32" s="78">
        <f t="shared" si="53"/>
        <v>0.0578303604</v>
      </c>
      <c r="AC32" s="78">
        <f t="shared" si="53"/>
        <v>0.001909856379</v>
      </c>
      <c r="AD32" s="78">
        <f t="shared" si="53"/>
        <v>0.2646529225</v>
      </c>
      <c r="AE32" s="78">
        <f t="shared" si="53"/>
        <v>0.3274800537</v>
      </c>
      <c r="AF32" s="78">
        <f t="shared" si="53"/>
        <v>0.2572918421</v>
      </c>
      <c r="AG32" s="78">
        <f t="shared" si="53"/>
        <v>0.002963202099</v>
      </c>
    </row>
    <row r="33">
      <c r="A33" s="76">
        <v>3.0</v>
      </c>
      <c r="B33" s="68" t="s">
        <v>94</v>
      </c>
      <c r="C33" s="96">
        <f t="shared" si="34"/>
        <v>0.240733</v>
      </c>
      <c r="D33" s="96">
        <f t="shared" si="35"/>
        <v>0.685896</v>
      </c>
      <c r="E33" s="96">
        <f t="shared" si="36"/>
        <v>0.021915</v>
      </c>
      <c r="F33" s="96">
        <f t="shared" si="37"/>
        <v>0.040279</v>
      </c>
      <c r="G33" s="96">
        <f t="shared" si="38"/>
        <v>0.00427</v>
      </c>
      <c r="H33" s="96">
        <f t="shared" si="39"/>
        <v>0.004092</v>
      </c>
      <c r="I33" s="96">
        <f t="shared" si="40"/>
        <v>0.000199</v>
      </c>
      <c r="J33" s="96">
        <f t="shared" si="41"/>
        <v>0.000852</v>
      </c>
      <c r="K33" s="96">
        <f t="shared" si="42"/>
        <v>0.001763</v>
      </c>
      <c r="L33" s="99">
        <f t="shared" si="43"/>
        <v>752000000</v>
      </c>
      <c r="M33" s="65"/>
      <c r="O33" s="100">
        <f t="shared" ref="O33:W33" si="54">C33*$L33</f>
        <v>181031216</v>
      </c>
      <c r="P33" s="100">
        <f t="shared" si="54"/>
        <v>515793792</v>
      </c>
      <c r="Q33" s="100">
        <f t="shared" si="54"/>
        <v>16480080</v>
      </c>
      <c r="R33" s="100">
        <f t="shared" si="54"/>
        <v>30289808</v>
      </c>
      <c r="S33" s="100">
        <f t="shared" si="54"/>
        <v>3211040</v>
      </c>
      <c r="T33" s="100">
        <f t="shared" si="54"/>
        <v>3077184</v>
      </c>
      <c r="U33" s="100">
        <f t="shared" si="54"/>
        <v>149648</v>
      </c>
      <c r="V33" s="100">
        <f t="shared" si="54"/>
        <v>640704</v>
      </c>
      <c r="W33" s="100">
        <f t="shared" si="54"/>
        <v>1325776</v>
      </c>
      <c r="X33" s="65"/>
      <c r="Y33" s="78">
        <f t="shared" ref="Y33:AG33" si="55">O33/O$45</f>
        <v>0.001211415523</v>
      </c>
      <c r="Z33" s="78">
        <f t="shared" si="55"/>
        <v>0.007821166924</v>
      </c>
      <c r="AA33" s="78">
        <f t="shared" si="55"/>
        <v>0.01187057727</v>
      </c>
      <c r="AB33" s="78">
        <f t="shared" si="55"/>
        <v>0.02207332334</v>
      </c>
      <c r="AC33" s="78">
        <f t="shared" si="55"/>
        <v>0.008104434026</v>
      </c>
      <c r="AD33" s="78">
        <f t="shared" si="55"/>
        <v>0.00469883559</v>
      </c>
      <c r="AE33" s="78">
        <f t="shared" si="55"/>
        <v>0.01157375129</v>
      </c>
      <c r="AF33" s="78">
        <f t="shared" si="55"/>
        <v>0.01037386096</v>
      </c>
      <c r="AG33" s="78">
        <f t="shared" si="55"/>
        <v>0.006039822623</v>
      </c>
    </row>
    <row r="34">
      <c r="A34" s="76">
        <v>3.0</v>
      </c>
      <c r="B34" s="68" t="s">
        <v>96</v>
      </c>
      <c r="C34" s="96">
        <f t="shared" si="34"/>
        <v>0.078197</v>
      </c>
      <c r="D34" s="96">
        <f t="shared" si="35"/>
        <v>0.833417</v>
      </c>
      <c r="E34" s="96">
        <f t="shared" si="36"/>
        <v>0.037533</v>
      </c>
      <c r="F34" s="96">
        <f t="shared" si="37"/>
        <v>0.040645</v>
      </c>
      <c r="G34" s="96">
        <f t="shared" si="38"/>
        <v>0.001539</v>
      </c>
      <c r="H34" s="96">
        <f t="shared" si="39"/>
        <v>0.006421</v>
      </c>
      <c r="I34" s="96">
        <f t="shared" si="40"/>
        <v>0.00026</v>
      </c>
      <c r="J34" s="96">
        <f t="shared" si="41"/>
        <v>0.001438</v>
      </c>
      <c r="K34" s="96">
        <f t="shared" si="42"/>
        <v>0.000551</v>
      </c>
      <c r="L34" s="99">
        <f t="shared" si="43"/>
        <v>5360000000</v>
      </c>
      <c r="M34" s="65"/>
      <c r="O34" s="100">
        <f t="shared" ref="O34:W34" si="56">C34*$L34</f>
        <v>419135920</v>
      </c>
      <c r="P34" s="100">
        <f t="shared" si="56"/>
        <v>4467115120</v>
      </c>
      <c r="Q34" s="100">
        <f t="shared" si="56"/>
        <v>201176880</v>
      </c>
      <c r="R34" s="100">
        <f t="shared" si="56"/>
        <v>217857200</v>
      </c>
      <c r="S34" s="100">
        <f t="shared" si="56"/>
        <v>8249040</v>
      </c>
      <c r="T34" s="100">
        <f t="shared" si="56"/>
        <v>34416560</v>
      </c>
      <c r="U34" s="100">
        <f t="shared" si="56"/>
        <v>1393600</v>
      </c>
      <c r="V34" s="100">
        <f t="shared" si="56"/>
        <v>7707680</v>
      </c>
      <c r="W34" s="100">
        <f t="shared" si="56"/>
        <v>2953360</v>
      </c>
      <c r="X34" s="65"/>
      <c r="Y34" s="78">
        <f t="shared" ref="Y34:AG34" si="57">O34/O$45</f>
        <v>0.002804752522</v>
      </c>
      <c r="Z34" s="78">
        <f t="shared" si="57"/>
        <v>0.06773647447</v>
      </c>
      <c r="AA34" s="78">
        <f t="shared" si="57"/>
        <v>0.1449074094</v>
      </c>
      <c r="AB34" s="78">
        <f t="shared" si="57"/>
        <v>0.1587607428</v>
      </c>
      <c r="AC34" s="78">
        <f t="shared" si="57"/>
        <v>0.0208199837</v>
      </c>
      <c r="AD34" s="78">
        <f t="shared" si="57"/>
        <v>0.05255381446</v>
      </c>
      <c r="AE34" s="78">
        <f t="shared" si="57"/>
        <v>0.1077807909</v>
      </c>
      <c r="AF34" s="78">
        <f t="shared" si="57"/>
        <v>0.1247977235</v>
      </c>
      <c r="AG34" s="78">
        <f t="shared" si="57"/>
        <v>0.01345458851</v>
      </c>
    </row>
    <row r="35">
      <c r="A35" s="76">
        <v>3.0</v>
      </c>
      <c r="B35" s="68" t="s">
        <v>98</v>
      </c>
      <c r="C35" s="96">
        <f t="shared" si="34"/>
        <v>0.027983</v>
      </c>
      <c r="D35" s="96">
        <f t="shared" si="35"/>
        <v>0.883969</v>
      </c>
      <c r="E35" s="96">
        <f t="shared" si="36"/>
        <v>0.038789</v>
      </c>
      <c r="F35" s="96">
        <f t="shared" si="37"/>
        <v>0.03867</v>
      </c>
      <c r="G35" s="96">
        <f t="shared" si="38"/>
        <v>0.00061</v>
      </c>
      <c r="H35" s="96">
        <f t="shared" si="39"/>
        <v>0.008188</v>
      </c>
      <c r="I35" s="96">
        <f t="shared" si="40"/>
        <v>0.000218</v>
      </c>
      <c r="J35" s="96">
        <f t="shared" si="41"/>
        <v>0.001367</v>
      </c>
      <c r="K35" s="96">
        <f t="shared" si="42"/>
        <v>0.000206</v>
      </c>
      <c r="L35" s="99">
        <f t="shared" si="43"/>
        <v>8140000000</v>
      </c>
      <c r="M35" s="65"/>
      <c r="O35" s="100">
        <f t="shared" ref="O35:W35" si="58">C35*$L35</f>
        <v>227781620</v>
      </c>
      <c r="P35" s="100">
        <f t="shared" si="58"/>
        <v>7195507660</v>
      </c>
      <c r="Q35" s="100">
        <f t="shared" si="58"/>
        <v>315742460</v>
      </c>
      <c r="R35" s="100">
        <f t="shared" si="58"/>
        <v>314773800</v>
      </c>
      <c r="S35" s="100">
        <f t="shared" si="58"/>
        <v>4965400</v>
      </c>
      <c r="T35" s="100">
        <f t="shared" si="58"/>
        <v>66650320</v>
      </c>
      <c r="U35" s="100">
        <f t="shared" si="58"/>
        <v>1774520</v>
      </c>
      <c r="V35" s="100">
        <f t="shared" si="58"/>
        <v>11127380</v>
      </c>
      <c r="W35" s="100">
        <f t="shared" si="58"/>
        <v>1676840</v>
      </c>
      <c r="X35" s="65"/>
      <c r="Y35" s="78">
        <f t="shared" ref="Y35:AG35" si="59">O35/O$45</f>
        <v>0.001524257509</v>
      </c>
      <c r="Z35" s="78">
        <f t="shared" si="59"/>
        <v>0.1091080726</v>
      </c>
      <c r="AA35" s="78">
        <f t="shared" si="59"/>
        <v>0.2274288274</v>
      </c>
      <c r="AB35" s="78">
        <f t="shared" si="59"/>
        <v>0.2293875176</v>
      </c>
      <c r="AC35" s="78">
        <f t="shared" si="59"/>
        <v>0.01253231249</v>
      </c>
      <c r="AD35" s="78">
        <f t="shared" si="59"/>
        <v>0.1017745106</v>
      </c>
      <c r="AE35" s="78">
        <f t="shared" si="59"/>
        <v>0.13724108</v>
      </c>
      <c r="AF35" s="78">
        <f t="shared" si="59"/>
        <v>0.1801672738</v>
      </c>
      <c r="AG35" s="78">
        <f t="shared" si="59"/>
        <v>0.007639160889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0.003447686231</v>
      </c>
      <c r="Z36" s="78">
        <f t="shared" si="61"/>
        <v>0.01541742583</v>
      </c>
      <c r="AA36" s="78">
        <f t="shared" si="61"/>
        <v>0.01222767247</v>
      </c>
      <c r="AB36" s="78">
        <f t="shared" si="61"/>
        <v>0.01627439499</v>
      </c>
      <c r="AC36" s="78">
        <f t="shared" si="61"/>
        <v>0.05150516937</v>
      </c>
      <c r="AD36" s="78">
        <f t="shared" si="61"/>
        <v>0.009265925357</v>
      </c>
      <c r="AE36" s="78">
        <f t="shared" si="61"/>
        <v>0.0106711181</v>
      </c>
      <c r="AF36" s="78">
        <f t="shared" si="61"/>
        <v>0.01076611254</v>
      </c>
      <c r="AG36" s="78">
        <f t="shared" si="61"/>
        <v>0.05214208843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0.00781432002</v>
      </c>
      <c r="Z37" s="78">
        <f t="shared" si="63"/>
        <v>0.06084919996</v>
      </c>
      <c r="AA37" s="78">
        <f t="shared" si="63"/>
        <v>0.05849207201</v>
      </c>
      <c r="AB37" s="78">
        <f t="shared" si="63"/>
        <v>0.1146485917</v>
      </c>
      <c r="AC37" s="78">
        <f t="shared" si="63"/>
        <v>0.1669378026</v>
      </c>
      <c r="AD37" s="78">
        <f t="shared" si="63"/>
        <v>0.04408264267</v>
      </c>
      <c r="AE37" s="78">
        <f t="shared" si="63"/>
        <v>0.05355783416</v>
      </c>
      <c r="AF37" s="78">
        <f t="shared" si="63"/>
        <v>0.06252094452</v>
      </c>
      <c r="AG37" s="78">
        <f t="shared" si="63"/>
        <v>0.09678970464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0.01844274033</v>
      </c>
      <c r="Z38" s="78">
        <f t="shared" si="65"/>
        <v>0.1011826875</v>
      </c>
      <c r="AA38" s="78">
        <f t="shared" si="65"/>
        <v>0.08162506411</v>
      </c>
      <c r="AB38" s="78">
        <f t="shared" si="65"/>
        <v>0.1825228296</v>
      </c>
      <c r="AC38" s="78">
        <f t="shared" si="65"/>
        <v>0.1410774083</v>
      </c>
      <c r="AD38" s="78">
        <f t="shared" si="65"/>
        <v>0.09513285858</v>
      </c>
      <c r="AE38" s="78">
        <f t="shared" si="65"/>
        <v>0.0759536709</v>
      </c>
      <c r="AF38" s="78">
        <f t="shared" si="65"/>
        <v>0.09904052829</v>
      </c>
      <c r="AG38" s="78">
        <f t="shared" si="65"/>
        <v>0.05487367932</v>
      </c>
    </row>
    <row r="39">
      <c r="A39" s="76">
        <v>5.0</v>
      </c>
      <c r="B39" s="68" t="s">
        <v>94</v>
      </c>
      <c r="C39" s="96">
        <f t="shared" si="34"/>
        <v>0.911579</v>
      </c>
      <c r="D39" s="96">
        <f t="shared" si="35"/>
        <v>0.083546</v>
      </c>
      <c r="E39" s="96">
        <f t="shared" si="36"/>
        <v>0.000674</v>
      </c>
      <c r="F39" s="96">
        <f t="shared" si="37"/>
        <v>0.000693</v>
      </c>
      <c r="G39" s="96">
        <f t="shared" si="38"/>
        <v>0.000847</v>
      </c>
      <c r="H39" s="96">
        <f t="shared" si="39"/>
        <v>0.001268</v>
      </c>
      <c r="I39" s="96">
        <f t="shared" si="40"/>
        <v>0.00000678</v>
      </c>
      <c r="J39" s="96">
        <f t="shared" si="41"/>
        <v>0.0000288</v>
      </c>
      <c r="K39" s="96">
        <f t="shared" si="42"/>
        <v>0.001358</v>
      </c>
      <c r="L39" s="99">
        <f t="shared" si="43"/>
        <v>23400000000</v>
      </c>
      <c r="M39" s="65"/>
      <c r="O39" s="100">
        <f t="shared" ref="O39:W39" si="66">C39*$L39</f>
        <v>21330948600</v>
      </c>
      <c r="P39" s="100">
        <f t="shared" si="66"/>
        <v>1954976400</v>
      </c>
      <c r="Q39" s="100">
        <f t="shared" si="66"/>
        <v>15771600</v>
      </c>
      <c r="R39" s="100">
        <f t="shared" si="66"/>
        <v>16216200</v>
      </c>
      <c r="S39" s="100">
        <f t="shared" si="66"/>
        <v>19819800</v>
      </c>
      <c r="T39" s="100">
        <f t="shared" si="66"/>
        <v>29671200</v>
      </c>
      <c r="U39" s="100">
        <f t="shared" si="66"/>
        <v>158652</v>
      </c>
      <c r="V39" s="100">
        <f t="shared" si="66"/>
        <v>673920</v>
      </c>
      <c r="W39" s="100">
        <f t="shared" si="66"/>
        <v>31777200</v>
      </c>
      <c r="X39" s="65"/>
      <c r="Y39" s="78">
        <f t="shared" ref="Y39:AG39" si="67">O39/O$45</f>
        <v>0.1427413615</v>
      </c>
      <c r="Z39" s="78">
        <f t="shared" si="67"/>
        <v>0.02964401083</v>
      </c>
      <c r="AA39" s="78">
        <f t="shared" si="67"/>
        <v>0.01136026018</v>
      </c>
      <c r="AB39" s="78">
        <f t="shared" si="67"/>
        <v>0.01181735539</v>
      </c>
      <c r="AC39" s="78">
        <f t="shared" si="67"/>
        <v>0.05002374978</v>
      </c>
      <c r="AD39" s="78">
        <f t="shared" si="67"/>
        <v>0.04530768734</v>
      </c>
      <c r="AE39" s="78">
        <f t="shared" si="67"/>
        <v>0.01227011914</v>
      </c>
      <c r="AF39" s="78">
        <f t="shared" si="67"/>
        <v>0.01091167275</v>
      </c>
      <c r="AG39" s="78">
        <f t="shared" si="67"/>
        <v>0.1447670281</v>
      </c>
    </row>
    <row r="40">
      <c r="A40" s="76">
        <v>5.0</v>
      </c>
      <c r="B40" s="68" t="s">
        <v>96</v>
      </c>
      <c r="C40" s="96">
        <f t="shared" si="34"/>
        <v>0.901639</v>
      </c>
      <c r="D40" s="96">
        <f t="shared" si="35"/>
        <v>0.093092</v>
      </c>
      <c r="E40" s="96">
        <f t="shared" si="36"/>
        <v>0.000917</v>
      </c>
      <c r="F40" s="96">
        <f t="shared" si="37"/>
        <v>0.001025</v>
      </c>
      <c r="G40" s="96">
        <f t="shared" si="38"/>
        <v>0.001254</v>
      </c>
      <c r="H40" s="96">
        <f t="shared" si="39"/>
        <v>0.001005</v>
      </c>
      <c r="I40" s="96">
        <f t="shared" si="40"/>
        <v>0.00000956</v>
      </c>
      <c r="J40" s="96">
        <f t="shared" si="41"/>
        <v>0.0000428</v>
      </c>
      <c r="K40" s="96">
        <f t="shared" si="42"/>
        <v>0.001016</v>
      </c>
      <c r="L40" s="99">
        <f t="shared" si="43"/>
        <v>51900000000</v>
      </c>
      <c r="M40" s="65"/>
      <c r="O40" s="100">
        <f t="shared" ref="O40:W40" si="68">C40*$L40</f>
        <v>46795064100</v>
      </c>
      <c r="P40" s="100">
        <f t="shared" si="68"/>
        <v>4831474800</v>
      </c>
      <c r="Q40" s="100">
        <f t="shared" si="68"/>
        <v>47592300</v>
      </c>
      <c r="R40" s="100">
        <f t="shared" si="68"/>
        <v>53197500</v>
      </c>
      <c r="S40" s="100">
        <f t="shared" si="68"/>
        <v>65082600</v>
      </c>
      <c r="T40" s="100">
        <f t="shared" si="68"/>
        <v>52159500</v>
      </c>
      <c r="U40" s="100">
        <f t="shared" si="68"/>
        <v>496164</v>
      </c>
      <c r="V40" s="100">
        <f t="shared" si="68"/>
        <v>2221320</v>
      </c>
      <c r="W40" s="100">
        <f t="shared" si="68"/>
        <v>52730400</v>
      </c>
      <c r="X40" s="65"/>
      <c r="Y40" s="78">
        <f t="shared" ref="Y40:AG40" si="69">O40/O$45</f>
        <v>0.31314084</v>
      </c>
      <c r="Z40" s="78">
        <f t="shared" si="69"/>
        <v>0.07326139145</v>
      </c>
      <c r="AA40" s="78">
        <f t="shared" si="69"/>
        <v>0.03428066337</v>
      </c>
      <c r="AB40" s="78">
        <f t="shared" si="69"/>
        <v>0.03876702085</v>
      </c>
      <c r="AC40" s="78">
        <f t="shared" si="69"/>
        <v>0.1642638017</v>
      </c>
      <c r="AD40" s="78">
        <f t="shared" si="69"/>
        <v>0.07964714328</v>
      </c>
      <c r="AE40" s="78">
        <f t="shared" si="69"/>
        <v>0.03837324076</v>
      </c>
      <c r="AF40" s="78">
        <f t="shared" si="69"/>
        <v>0.03596616352</v>
      </c>
      <c r="AG40" s="78">
        <f t="shared" si="69"/>
        <v>0.2402232827</v>
      </c>
    </row>
    <row r="41">
      <c r="A41" s="76">
        <v>5.0</v>
      </c>
      <c r="B41" s="68" t="s">
        <v>98</v>
      </c>
      <c r="C41" s="96">
        <f t="shared" si="34"/>
        <v>0.888672</v>
      </c>
      <c r="D41" s="96">
        <f t="shared" si="35"/>
        <v>0.106109</v>
      </c>
      <c r="E41" s="96">
        <f t="shared" si="36"/>
        <v>0.00097</v>
      </c>
      <c r="F41" s="96">
        <f t="shared" si="37"/>
        <v>0.001136</v>
      </c>
      <c r="G41" s="96">
        <f t="shared" si="38"/>
        <v>0.001461</v>
      </c>
      <c r="H41" s="96">
        <f t="shared" si="39"/>
        <v>0.001095</v>
      </c>
      <c r="I41" s="96">
        <f t="shared" si="40"/>
        <v>0.00000727</v>
      </c>
      <c r="J41" s="96">
        <f t="shared" si="41"/>
        <v>0.000049</v>
      </c>
      <c r="K41" s="96">
        <f t="shared" si="42"/>
        <v>0.0005</v>
      </c>
      <c r="L41" s="99">
        <f t="shared" si="43"/>
        <v>62000000000</v>
      </c>
      <c r="M41" s="65"/>
      <c r="O41" s="100">
        <f t="shared" ref="O41:W41" si="70">C41*$L41</f>
        <v>55097664000</v>
      </c>
      <c r="P41" s="100">
        <f t="shared" si="70"/>
        <v>6578758000</v>
      </c>
      <c r="Q41" s="100">
        <f t="shared" si="70"/>
        <v>60140000</v>
      </c>
      <c r="R41" s="100">
        <f t="shared" si="70"/>
        <v>70432000</v>
      </c>
      <c r="S41" s="100">
        <f t="shared" si="70"/>
        <v>90582000</v>
      </c>
      <c r="T41" s="100">
        <f t="shared" si="70"/>
        <v>67890000</v>
      </c>
      <c r="U41" s="100">
        <f t="shared" si="70"/>
        <v>450740</v>
      </c>
      <c r="V41" s="100">
        <f t="shared" si="70"/>
        <v>3038000</v>
      </c>
      <c r="W41" s="100">
        <f t="shared" si="70"/>
        <v>31000000</v>
      </c>
      <c r="X41" s="65"/>
      <c r="Y41" s="78">
        <f t="shared" ref="Y41:AG41" si="71">O41/O$45</f>
        <v>0.3686997575</v>
      </c>
      <c r="Z41" s="78">
        <f t="shared" si="71"/>
        <v>0.09975607553</v>
      </c>
      <c r="AA41" s="78">
        <f t="shared" si="71"/>
        <v>0.04331875314</v>
      </c>
      <c r="AB41" s="78">
        <f t="shared" si="71"/>
        <v>0.05132644979</v>
      </c>
      <c r="AC41" s="78">
        <f t="shared" si="71"/>
        <v>0.2286224535</v>
      </c>
      <c r="AD41" s="78">
        <f t="shared" si="71"/>
        <v>0.1036674922</v>
      </c>
      <c r="AE41" s="78">
        <f t="shared" si="71"/>
        <v>0.0348601562</v>
      </c>
      <c r="AF41" s="78">
        <f t="shared" si="71"/>
        <v>0.049189313</v>
      </c>
      <c r="AG41" s="78">
        <f t="shared" si="71"/>
        <v>0.1412263469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0.01342783449</v>
      </c>
      <c r="Z42" s="78">
        <f t="shared" si="73"/>
        <v>0.01398907902</v>
      </c>
      <c r="AA42" s="78">
        <f t="shared" si="73"/>
        <v>0.003697033008</v>
      </c>
      <c r="AB42" s="78">
        <f t="shared" si="73"/>
        <v>0.004232158446</v>
      </c>
      <c r="AC42" s="78">
        <f t="shared" si="73"/>
        <v>0.01231939392</v>
      </c>
      <c r="AD42" s="78">
        <f t="shared" si="73"/>
        <v>0.01184212896</v>
      </c>
      <c r="AE42" s="78">
        <f t="shared" si="73"/>
        <v>0.002541077544</v>
      </c>
      <c r="AF42" s="78">
        <f t="shared" si="73"/>
        <v>0.003953927003</v>
      </c>
      <c r="AG42" s="78">
        <f t="shared" si="73"/>
        <v>0.03171633965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0.05563643408</v>
      </c>
      <c r="Z43" s="78">
        <f t="shared" si="75"/>
        <v>0.04942945251</v>
      </c>
      <c r="AA43" s="78">
        <f t="shared" si="75"/>
        <v>0.01335757595</v>
      </c>
      <c r="AB43" s="78">
        <f t="shared" si="75"/>
        <v>0.01221808822</v>
      </c>
      <c r="AC43" s="78">
        <f t="shared" si="75"/>
        <v>0.05076199875</v>
      </c>
      <c r="AD43" s="78">
        <f t="shared" si="75"/>
        <v>0.06822951812</v>
      </c>
      <c r="AE43" s="78">
        <f t="shared" si="75"/>
        <v>0.0105870497</v>
      </c>
      <c r="AF43" s="78">
        <f t="shared" si="75"/>
        <v>0.01257873387</v>
      </c>
      <c r="AG43" s="78">
        <f t="shared" si="75"/>
        <v>0.1139587283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0.06059883866</v>
      </c>
      <c r="Z44" s="78">
        <f t="shared" si="77"/>
        <v>0.06068220163</v>
      </c>
      <c r="AA44" s="78">
        <f t="shared" si="77"/>
        <v>0.01558351447</v>
      </c>
      <c r="AB44" s="78">
        <f t="shared" si="77"/>
        <v>0.01617972468</v>
      </c>
      <c r="AC44" s="78">
        <f t="shared" si="77"/>
        <v>0.08069099033</v>
      </c>
      <c r="AD44" s="78">
        <f t="shared" si="77"/>
        <v>0.07213938133</v>
      </c>
      <c r="AE44" s="78">
        <f t="shared" si="77"/>
        <v>0.01388404677</v>
      </c>
      <c r="AF44" s="78">
        <f t="shared" si="77"/>
        <v>0.01816669164</v>
      </c>
      <c r="AG44" s="78">
        <f t="shared" si="77"/>
        <v>0.0819641272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149437754920</v>
      </c>
      <c r="P45" s="102">
        <f t="shared" si="78"/>
        <v>65948444394</v>
      </c>
      <c r="Q45" s="102">
        <f t="shared" si="78"/>
        <v>1388313274</v>
      </c>
      <c r="R45" s="102">
        <f t="shared" si="78"/>
        <v>1372235958</v>
      </c>
      <c r="S45" s="102">
        <f t="shared" si="78"/>
        <v>396207803</v>
      </c>
      <c r="T45" s="102">
        <f t="shared" si="78"/>
        <v>654882245</v>
      </c>
      <c r="U45" s="102">
        <f t="shared" si="78"/>
        <v>12929947.8</v>
      </c>
      <c r="V45" s="102">
        <f t="shared" si="78"/>
        <v>61761383</v>
      </c>
      <c r="W45" s="102">
        <f t="shared" si="78"/>
        <v>219505784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-25.1341</v>
      </c>
      <c r="D52" s="106">
        <v>0.268285</v>
      </c>
      <c r="E52" s="84">
        <v>-180.042</v>
      </c>
      <c r="F52" s="106">
        <v>0.67263</v>
      </c>
      <c r="G52" s="108">
        <v>-2526.31</v>
      </c>
      <c r="H52" s="109">
        <v>0.03099</v>
      </c>
      <c r="I52" s="106">
        <v>-2485.01</v>
      </c>
      <c r="J52" s="109">
        <v>0.022168</v>
      </c>
      <c r="K52" s="106">
        <v>-618.441</v>
      </c>
      <c r="L52" s="109">
        <v>8.9E-4</v>
      </c>
      <c r="M52" s="107">
        <v>821.408</v>
      </c>
      <c r="N52" s="106">
        <v>0.003014</v>
      </c>
      <c r="O52" s="107">
        <v>202.821</v>
      </c>
      <c r="P52" s="106">
        <v>2.69E-4</v>
      </c>
      <c r="Q52" s="107">
        <v>2394.09</v>
      </c>
      <c r="R52" s="106">
        <v>0.001062</v>
      </c>
      <c r="S52" s="107">
        <v>-1660.0</v>
      </c>
      <c r="T52" s="106">
        <v>6.93E-4</v>
      </c>
      <c r="U52" s="88">
        <v>-257.851</v>
      </c>
      <c r="V52" s="88">
        <v>8.35006</v>
      </c>
      <c r="W52" s="109">
        <v>7.54E8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-24.7784</v>
      </c>
      <c r="D53" s="106">
        <v>0.095356</v>
      </c>
      <c r="E53" s="84">
        <v>-178.099</v>
      </c>
      <c r="F53" s="106">
        <v>0.841937</v>
      </c>
      <c r="G53" s="108">
        <v>-2215.91</v>
      </c>
      <c r="H53" s="106">
        <v>0.036495</v>
      </c>
      <c r="I53" s="106">
        <v>-2341.45</v>
      </c>
      <c r="J53" s="109">
        <v>0.019275</v>
      </c>
      <c r="K53" s="106">
        <v>-692.172</v>
      </c>
      <c r="L53" s="109">
        <v>2.98E-4</v>
      </c>
      <c r="M53" s="107">
        <v>1242.14</v>
      </c>
      <c r="N53" s="106">
        <v>0.004648</v>
      </c>
      <c r="O53" s="107">
        <v>162.765</v>
      </c>
      <c r="P53" s="106">
        <v>3.82E-4</v>
      </c>
      <c r="Q53" s="107">
        <v>2065.61</v>
      </c>
      <c r="R53" s="106">
        <v>0.001369</v>
      </c>
      <c r="S53" s="107">
        <v>-1660.0</v>
      </c>
      <c r="T53" s="109">
        <v>2.4E-4</v>
      </c>
      <c r="U53" s="88">
        <v>-270.255</v>
      </c>
      <c r="V53" s="88">
        <v>3.31808</v>
      </c>
      <c r="W53" s="109">
        <v>4.78E9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-23.679</v>
      </c>
      <c r="D54" s="106">
        <v>0.015679</v>
      </c>
      <c r="E54" s="84">
        <v>-75.7397</v>
      </c>
      <c r="F54" s="106">
        <v>0.950635</v>
      </c>
      <c r="G54" s="108">
        <v>-1311.65</v>
      </c>
      <c r="H54" s="106">
        <v>0.016656</v>
      </c>
      <c r="I54" s="106">
        <v>-2029.34</v>
      </c>
      <c r="J54" s="109">
        <v>0.004929</v>
      </c>
      <c r="K54" s="106">
        <v>-723.007</v>
      </c>
      <c r="L54" s="109">
        <v>4.7E-5</v>
      </c>
      <c r="M54" s="107">
        <v>683.817</v>
      </c>
      <c r="N54" s="106">
        <v>0.010765</v>
      </c>
      <c r="O54" s="107">
        <v>82.9342</v>
      </c>
      <c r="P54" s="109">
        <v>2.63E-4</v>
      </c>
      <c r="Q54" s="107">
        <v>1014.91</v>
      </c>
      <c r="R54" s="106">
        <v>9.87E-4</v>
      </c>
      <c r="S54" s="107">
        <v>-1660.0</v>
      </c>
      <c r="T54" s="109">
        <v>4.04E-5</v>
      </c>
      <c r="U54" s="88">
        <v>-95.9362</v>
      </c>
      <c r="V54" s="88">
        <v>1.80832</v>
      </c>
      <c r="W54" s="109">
        <v>1.61E10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-25.0425</v>
      </c>
      <c r="D55" s="106">
        <v>0.240733</v>
      </c>
      <c r="E55" s="84">
        <v>-107.117</v>
      </c>
      <c r="F55" s="106">
        <v>0.685896</v>
      </c>
      <c r="G55" s="108">
        <v>-1933.32</v>
      </c>
      <c r="H55" s="106">
        <v>0.021915</v>
      </c>
      <c r="I55" s="106">
        <v>-1999.15</v>
      </c>
      <c r="J55" s="106">
        <v>0.040279</v>
      </c>
      <c r="K55" s="106">
        <v>-1805.62</v>
      </c>
      <c r="L55" s="109">
        <v>0.00427</v>
      </c>
      <c r="M55" s="107">
        <v>499.42</v>
      </c>
      <c r="N55" s="106">
        <v>0.004092</v>
      </c>
      <c r="O55" s="107">
        <v>129.463</v>
      </c>
      <c r="P55" s="106">
        <v>1.99E-4</v>
      </c>
      <c r="Q55" s="107">
        <v>1976.16</v>
      </c>
      <c r="R55" s="106">
        <v>8.52E-4</v>
      </c>
      <c r="S55" s="107">
        <v>-1660.0</v>
      </c>
      <c r="T55" s="109">
        <v>0.001763</v>
      </c>
      <c r="U55" s="88">
        <v>-209.275</v>
      </c>
      <c r="V55" s="88">
        <v>8.36345</v>
      </c>
      <c r="W55" s="109">
        <v>7.52E8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-23.8135</v>
      </c>
      <c r="D56" s="106">
        <v>0.078197</v>
      </c>
      <c r="E56" s="84">
        <v>-106.312</v>
      </c>
      <c r="F56" s="106">
        <v>0.833417</v>
      </c>
      <c r="G56" s="108">
        <v>-1302.5</v>
      </c>
      <c r="H56" s="106">
        <v>0.037533</v>
      </c>
      <c r="I56" s="106">
        <v>-1485.87</v>
      </c>
      <c r="J56" s="106">
        <v>0.040645</v>
      </c>
      <c r="K56" s="106">
        <v>-1817.71</v>
      </c>
      <c r="L56" s="106">
        <v>0.001539</v>
      </c>
      <c r="M56" s="107">
        <v>890.966</v>
      </c>
      <c r="N56" s="106">
        <v>0.006421</v>
      </c>
      <c r="O56" s="107">
        <v>103.689</v>
      </c>
      <c r="P56" s="106">
        <v>2.6E-4</v>
      </c>
      <c r="Q56" s="107">
        <v>1330.22</v>
      </c>
      <c r="R56" s="106">
        <v>0.001438</v>
      </c>
      <c r="S56" s="107">
        <v>-1660.0</v>
      </c>
      <c r="T56" s="106">
        <v>5.51E-4</v>
      </c>
      <c r="U56" s="88">
        <v>-195.793</v>
      </c>
      <c r="V56" s="88">
        <v>3.13272</v>
      </c>
      <c r="W56" s="109">
        <v>5.36E9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-24.4776</v>
      </c>
      <c r="D57" s="106">
        <v>0.027983</v>
      </c>
      <c r="E57" s="84">
        <v>-64.2252</v>
      </c>
      <c r="F57" s="106">
        <v>0.883969</v>
      </c>
      <c r="G57" s="108">
        <v>-792.191</v>
      </c>
      <c r="H57" s="106">
        <v>0.038789</v>
      </c>
      <c r="I57" s="106">
        <v>-902.556</v>
      </c>
      <c r="J57" s="106">
        <v>0.03867</v>
      </c>
      <c r="K57" s="106">
        <v>-1798.96</v>
      </c>
      <c r="L57" s="106">
        <v>6.1E-4</v>
      </c>
      <c r="M57" s="107">
        <v>697.832</v>
      </c>
      <c r="N57" s="106">
        <v>0.008188</v>
      </c>
      <c r="O57" s="107">
        <v>65.3254</v>
      </c>
      <c r="P57" s="106">
        <v>2.18E-4</v>
      </c>
      <c r="Q57" s="107">
        <v>827.193</v>
      </c>
      <c r="R57" s="106">
        <v>0.001367</v>
      </c>
      <c r="S57" s="107">
        <v>-1660.0</v>
      </c>
      <c r="T57" s="106">
        <v>2.06E-4</v>
      </c>
      <c r="U57" s="88">
        <v>-117.668</v>
      </c>
      <c r="V57" s="88">
        <v>2.54171</v>
      </c>
      <c r="W57" s="109">
        <v>8.14E9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-27.9459</v>
      </c>
      <c r="D61" s="106">
        <v>0.911579</v>
      </c>
      <c r="E61" s="84">
        <v>-29.3855</v>
      </c>
      <c r="F61" s="106">
        <v>0.083546</v>
      </c>
      <c r="G61" s="108">
        <v>-1178.97</v>
      </c>
      <c r="H61" s="106">
        <v>6.74E-4</v>
      </c>
      <c r="I61" s="106">
        <v>-1197.25</v>
      </c>
      <c r="J61" s="106">
        <v>6.93E-4</v>
      </c>
      <c r="K61" s="106">
        <v>-754.7</v>
      </c>
      <c r="L61" s="109">
        <v>8.47E-4</v>
      </c>
      <c r="M61" s="107">
        <v>162.389</v>
      </c>
      <c r="N61" s="109">
        <v>0.001268</v>
      </c>
      <c r="O61" s="107">
        <v>89.8488</v>
      </c>
      <c r="P61" s="109">
        <v>6.78E-6</v>
      </c>
      <c r="Q61" s="107">
        <v>1055.92</v>
      </c>
      <c r="R61" s="109">
        <v>2.88E-5</v>
      </c>
      <c r="S61" s="107">
        <v>-1660.0</v>
      </c>
      <c r="T61" s="106">
        <v>0.001358</v>
      </c>
      <c r="U61" s="88">
        <v>-32.2114</v>
      </c>
      <c r="V61" s="88">
        <v>1.49808</v>
      </c>
      <c r="W61" s="109">
        <v>2.34E10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-32.269</v>
      </c>
      <c r="D62" s="106">
        <v>0.901639</v>
      </c>
      <c r="E62" s="84">
        <v>-34.0444</v>
      </c>
      <c r="F62" s="106">
        <v>0.093092</v>
      </c>
      <c r="G62" s="108">
        <v>-929.205</v>
      </c>
      <c r="H62" s="106">
        <v>9.17E-4</v>
      </c>
      <c r="I62" s="106">
        <v>-910.364</v>
      </c>
      <c r="J62" s="106">
        <v>0.001025</v>
      </c>
      <c r="K62" s="106">
        <v>-652.374</v>
      </c>
      <c r="L62" s="109">
        <v>0.001254</v>
      </c>
      <c r="M62" s="107">
        <v>308.719</v>
      </c>
      <c r="N62" s="109">
        <v>0.001005</v>
      </c>
      <c r="O62" s="107">
        <v>72.8449</v>
      </c>
      <c r="P62" s="109">
        <v>9.56E-6</v>
      </c>
      <c r="Q62" s="107">
        <v>808.018</v>
      </c>
      <c r="R62" s="109">
        <v>4.28E-5</v>
      </c>
      <c r="S62" s="107">
        <v>-1660.0</v>
      </c>
      <c r="T62" s="106">
        <v>0.001016</v>
      </c>
      <c r="U62" s="88">
        <v>-36.2083</v>
      </c>
      <c r="V62" s="88">
        <v>1.00598</v>
      </c>
      <c r="W62" s="109">
        <v>5.19E10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-34.8678</v>
      </c>
      <c r="D63" s="106">
        <v>0.888672</v>
      </c>
      <c r="E63" s="84">
        <v>-28.6933</v>
      </c>
      <c r="F63" s="106">
        <v>0.106109</v>
      </c>
      <c r="G63" s="108">
        <v>-613.862</v>
      </c>
      <c r="H63" s="106">
        <v>9.7E-4</v>
      </c>
      <c r="I63" s="106">
        <v>-596.219</v>
      </c>
      <c r="J63" s="106">
        <v>0.001136</v>
      </c>
      <c r="K63" s="106">
        <v>-463.195</v>
      </c>
      <c r="L63" s="109">
        <v>0.001461</v>
      </c>
      <c r="M63" s="107">
        <v>330.714</v>
      </c>
      <c r="N63" s="109">
        <v>0.001095</v>
      </c>
      <c r="O63" s="107">
        <v>45.3262</v>
      </c>
      <c r="P63" s="109">
        <v>7.27E-6</v>
      </c>
      <c r="Q63" s="107">
        <v>549.136</v>
      </c>
      <c r="R63" s="109">
        <v>4.9E-5</v>
      </c>
      <c r="S63" s="107">
        <v>-1660.0</v>
      </c>
      <c r="T63" s="106">
        <v>5.0E-4</v>
      </c>
      <c r="U63" s="88">
        <v>-36.4213</v>
      </c>
      <c r="V63" s="88">
        <v>0.920736</v>
      </c>
      <c r="W63" s="109">
        <v>6.2E10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-1.09E-12</v>
      </c>
      <c r="F70" s="109">
        <v>-1.75E-11</v>
      </c>
      <c r="G70" s="109">
        <v>8.63E-11</v>
      </c>
      <c r="H70" s="109">
        <v>-3.99E-10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-1.09E-12</v>
      </c>
      <c r="E71" s="109">
        <v>5.42E-11</v>
      </c>
      <c r="F71" s="109">
        <v>-2.78E-9</v>
      </c>
      <c r="G71" s="109">
        <v>6.41E-10</v>
      </c>
      <c r="H71" s="109">
        <v>-1.78E-9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-1.75E-11</v>
      </c>
      <c r="E72" s="109">
        <v>-2.78E-9</v>
      </c>
      <c r="F72" s="109">
        <v>1.82E-7</v>
      </c>
      <c r="G72" s="109">
        <v>-7.55E-8</v>
      </c>
      <c r="H72" s="109">
        <v>1.35E-7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8.63E-11</v>
      </c>
      <c r="E73" s="109">
        <v>6.41E-10</v>
      </c>
      <c r="F73" s="109">
        <v>-7.55E-8</v>
      </c>
      <c r="G73" s="109">
        <v>6.31E-8</v>
      </c>
      <c r="H73" s="109">
        <v>-8.87E-8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-3.99E-10</v>
      </c>
      <c r="E74" s="109">
        <v>-1.78E-9</v>
      </c>
      <c r="F74" s="109">
        <v>1.35E-7</v>
      </c>
      <c r="G74" s="109">
        <v>-8.87E-8</v>
      </c>
      <c r="H74" s="109">
        <v>2.74E-7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0.3189104104</v>
      </c>
      <c r="D6" s="77">
        <f t="shared" ref="D6:D23" si="3">(E49*F49)/L6</f>
        <v>0.3992666831</v>
      </c>
      <c r="E6" s="77">
        <f t="shared" ref="E6:E23" si="4">(G49*H49)/$L6</f>
        <v>0.133844485</v>
      </c>
      <c r="F6" s="77">
        <f t="shared" ref="F6:F23" si="5">(J49*I49)/$L6</f>
        <v>0.1265432329</v>
      </c>
      <c r="G6" s="77">
        <f t="shared" ref="G6:G23" si="6">(K49*L49)/$L6</f>
        <v>0.02459377126</v>
      </c>
      <c r="H6" s="77">
        <f t="shared" ref="H6:H23" si="7">(M49*N49)/L6</f>
        <v>-0.03132074146</v>
      </c>
      <c r="I6" s="77">
        <f t="shared" ref="I6:I23" si="8">(O49*P49)/L6</f>
        <v>-0.0001670582068</v>
      </c>
      <c r="J6" s="77">
        <f t="shared" ref="J6:J23" si="9">(Q49*R49)/L6</f>
        <v>-0.005505731916</v>
      </c>
      <c r="K6" s="77">
        <f t="shared" ref="K6:K23" si="10">(S49*T49)/L6</f>
        <v>0.03385121778</v>
      </c>
      <c r="L6" s="23">
        <f t="shared" ref="L6:M6" si="1">U49</f>
        <v>-41.6824</v>
      </c>
      <c r="M6" s="23">
        <f t="shared" si="1"/>
        <v>15.7379</v>
      </c>
      <c r="N6" s="78">
        <f t="shared" ref="N6:N23" si="12">M6/abs(L6)</f>
        <v>0.3775670307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0.2938385979</v>
      </c>
      <c r="D7" s="77">
        <f t="shared" si="3"/>
        <v>0.3630755927</v>
      </c>
      <c r="E7" s="77">
        <f t="shared" si="4"/>
        <v>0.1915710852</v>
      </c>
      <c r="F7" s="77">
        <f t="shared" si="5"/>
        <v>0.1393747282</v>
      </c>
      <c r="G7" s="77">
        <f t="shared" si="6"/>
        <v>0.02478968418</v>
      </c>
      <c r="H7" s="77">
        <f t="shared" si="7"/>
        <v>-0.03477019171</v>
      </c>
      <c r="I7" s="77">
        <f t="shared" si="8"/>
        <v>-0.0001387911632</v>
      </c>
      <c r="J7" s="77">
        <f t="shared" si="9"/>
        <v>-0.006843041212</v>
      </c>
      <c r="K7" s="77">
        <f t="shared" si="10"/>
        <v>0.02910194383</v>
      </c>
      <c r="L7" s="23">
        <f t="shared" ref="L7:M7" si="11">U50</f>
        <v>-39.6434</v>
      </c>
      <c r="M7" s="23">
        <f t="shared" si="11"/>
        <v>9.9623</v>
      </c>
      <c r="N7" s="78">
        <f t="shared" si="12"/>
        <v>0.2512978201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0.2657846102</v>
      </c>
      <c r="D8" s="77">
        <f t="shared" si="3"/>
        <v>0.3904686912</v>
      </c>
      <c r="E8" s="77">
        <f t="shared" si="4"/>
        <v>0.175649309</v>
      </c>
      <c r="F8" s="77">
        <f t="shared" si="5"/>
        <v>0.1670526407</v>
      </c>
      <c r="G8" s="77">
        <f t="shared" si="6"/>
        <v>0.02278958799</v>
      </c>
      <c r="H8" s="77">
        <f t="shared" si="7"/>
        <v>-0.03785843697</v>
      </c>
      <c r="I8" s="77">
        <f t="shared" si="8"/>
        <v>-0.0001507377099</v>
      </c>
      <c r="J8" s="77">
        <f t="shared" si="9"/>
        <v>-0.007777256969</v>
      </c>
      <c r="K8" s="77">
        <f t="shared" si="10"/>
        <v>0.02402204286</v>
      </c>
      <c r="L8" s="23">
        <f t="shared" ref="L8:M8" si="13">U51</f>
        <v>-41.0473</v>
      </c>
      <c r="M8" s="23">
        <f t="shared" si="13"/>
        <v>13.325</v>
      </c>
      <c r="N8" s="78">
        <f t="shared" si="12"/>
        <v>0.324625493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0.03561724151</v>
      </c>
      <c r="D9" s="77">
        <f t="shared" si="3"/>
        <v>0.4942825779</v>
      </c>
      <c r="E9" s="77">
        <f t="shared" si="4"/>
        <v>0.3110180641</v>
      </c>
      <c r="F9" s="77">
        <f t="shared" si="5"/>
        <v>0.1705912942</v>
      </c>
      <c r="G9" s="77">
        <f t="shared" si="6"/>
        <v>0.002904818092</v>
      </c>
      <c r="H9" s="77">
        <f t="shared" si="7"/>
        <v>-0.01026103563</v>
      </c>
      <c r="I9" s="77">
        <f t="shared" si="8"/>
        <v>-0.0002331426322</v>
      </c>
      <c r="J9" s="77">
        <f t="shared" si="9"/>
        <v>-0.009545322151</v>
      </c>
      <c r="K9" s="77">
        <f t="shared" si="10"/>
        <v>0.005620574751</v>
      </c>
      <c r="L9" s="23">
        <f t="shared" ref="L9:M9" si="14">U52</f>
        <v>-223.575</v>
      </c>
      <c r="M9" s="23">
        <f t="shared" si="14"/>
        <v>9.16712</v>
      </c>
      <c r="N9" s="78">
        <f t="shared" si="12"/>
        <v>0.04100243766</v>
      </c>
      <c r="O9" s="82" t="s">
        <v>13</v>
      </c>
      <c r="P9" s="84">
        <v>-34.8678</v>
      </c>
      <c r="Q9" s="84">
        <v>0.742588</v>
      </c>
      <c r="R9" s="85">
        <f t="shared" ref="R9:R13" si="16">Q9/abs(P9)</f>
        <v>0.02129724273</v>
      </c>
      <c r="S9" s="86">
        <f>R9/sqrt(sum(Y39:Y41))</f>
        <v>0.02345336861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0.01242135886</v>
      </c>
      <c r="D10" s="77">
        <f t="shared" si="3"/>
        <v>0.554498316</v>
      </c>
      <c r="E10" s="77">
        <f t="shared" si="4"/>
        <v>0.3142789953</v>
      </c>
      <c r="F10" s="77">
        <f t="shared" si="5"/>
        <v>0.1428689083</v>
      </c>
      <c r="G10" s="77">
        <f t="shared" si="6"/>
        <v>0.001056253382</v>
      </c>
      <c r="H10" s="77">
        <f t="shared" si="7"/>
        <v>-0.01633149545</v>
      </c>
      <c r="I10" s="77">
        <f t="shared" si="8"/>
        <v>-0.0002415534831</v>
      </c>
      <c r="J10" s="77">
        <f t="shared" si="9"/>
        <v>-0.01024911898</v>
      </c>
      <c r="K10" s="77">
        <f t="shared" si="10"/>
        <v>0.00170050558</v>
      </c>
      <c r="L10" s="23">
        <f t="shared" ref="L10:M10" si="15">U53</f>
        <v>-286.997</v>
      </c>
      <c r="M10" s="23">
        <f t="shared" si="15"/>
        <v>4.05619</v>
      </c>
      <c r="N10" s="78">
        <f t="shared" si="12"/>
        <v>0.01413321394</v>
      </c>
      <c r="O10" s="82" t="s">
        <v>103</v>
      </c>
      <c r="P10" s="84">
        <v>-28.6933</v>
      </c>
      <c r="Q10" s="84">
        <v>1.78494</v>
      </c>
      <c r="R10" s="85">
        <f t="shared" si="16"/>
        <v>0.06220755368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0.005636491282</v>
      </c>
      <c r="D11" s="77">
        <f t="shared" si="3"/>
        <v>0.7461964778</v>
      </c>
      <c r="E11" s="77">
        <f t="shared" si="4"/>
        <v>0.2310961919</v>
      </c>
      <c r="F11" s="77">
        <f t="shared" si="5"/>
        <v>0.09782956747</v>
      </c>
      <c r="G11" s="77">
        <f t="shared" si="6"/>
        <v>0.0005132253876</v>
      </c>
      <c r="H11" s="77">
        <f t="shared" si="7"/>
        <v>-0.07186689411</v>
      </c>
      <c r="I11" s="77">
        <f t="shared" si="8"/>
        <v>-0.0002278931924</v>
      </c>
      <c r="J11" s="77">
        <f t="shared" si="9"/>
        <v>-0.01003591622</v>
      </c>
      <c r="K11" s="77">
        <f t="shared" si="10"/>
        <v>0.0008617887796</v>
      </c>
      <c r="L11" s="23">
        <f t="shared" ref="L11:M11" si="18">U54</f>
        <v>-100.549</v>
      </c>
      <c r="M11" s="23">
        <f t="shared" si="18"/>
        <v>2.25502</v>
      </c>
      <c r="N11" s="78">
        <f t="shared" si="12"/>
        <v>0.02242707536</v>
      </c>
      <c r="O11" s="82" t="s">
        <v>104</v>
      </c>
      <c r="P11" s="84">
        <v>-613.862</v>
      </c>
      <c r="Q11" s="84">
        <v>89.6035</v>
      </c>
      <c r="R11" s="85">
        <f t="shared" si="16"/>
        <v>0.145966846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-596.219</v>
      </c>
      <c r="Q12" s="84">
        <v>51.8485</v>
      </c>
      <c r="R12" s="85">
        <f t="shared" si="16"/>
        <v>0.0869621733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-463.195</v>
      </c>
      <c r="Q13" s="84">
        <v>112.212</v>
      </c>
      <c r="R13" s="85">
        <f t="shared" si="16"/>
        <v>0.242256501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0.07428219637</v>
      </c>
      <c r="D15" s="77">
        <f t="shared" si="3"/>
        <v>0.3629906737</v>
      </c>
      <c r="E15" s="77">
        <f t="shared" si="4"/>
        <v>0.1411658312</v>
      </c>
      <c r="F15" s="77">
        <f t="shared" si="5"/>
        <v>0.1846283252</v>
      </c>
      <c r="G15" s="77">
        <f t="shared" si="6"/>
        <v>0.1533291484</v>
      </c>
      <c r="H15" s="77">
        <f t="shared" si="7"/>
        <v>-0.01880227747</v>
      </c>
      <c r="I15" s="77">
        <f t="shared" si="8"/>
        <v>-0.00009066109358</v>
      </c>
      <c r="J15" s="77">
        <f t="shared" si="9"/>
        <v>-0.005123236791</v>
      </c>
      <c r="K15" s="77">
        <f t="shared" si="10"/>
        <v>0.1076158602</v>
      </c>
      <c r="L15" s="23">
        <f t="shared" ref="L15:M15" si="22">U58</f>
        <v>-109.658</v>
      </c>
      <c r="M15" s="23">
        <f t="shared" si="22"/>
        <v>5.70772</v>
      </c>
      <c r="N15" s="78">
        <f t="shared" si="12"/>
        <v>0.05205019242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0.04613604547</v>
      </c>
      <c r="D16" s="77">
        <f t="shared" si="3"/>
        <v>0.4213819271</v>
      </c>
      <c r="E16" s="77">
        <f t="shared" si="4"/>
        <v>0.1390777149</v>
      </c>
      <c r="F16" s="77">
        <f t="shared" si="5"/>
        <v>0.2570565153</v>
      </c>
      <c r="G16" s="77">
        <f t="shared" si="6"/>
        <v>0.1176401345</v>
      </c>
      <c r="H16" s="77">
        <f t="shared" si="7"/>
        <v>-0.02971059355</v>
      </c>
      <c r="I16" s="77">
        <f t="shared" si="8"/>
        <v>-0.00009094262684</v>
      </c>
      <c r="J16" s="77">
        <f t="shared" si="9"/>
        <v>-0.006349669039</v>
      </c>
      <c r="K16" s="77">
        <f t="shared" si="10"/>
        <v>0.05485369132</v>
      </c>
      <c r="L16" s="23">
        <f t="shared" ref="L16:M16" si="23">U59</f>
        <v>-116.056</v>
      </c>
      <c r="M16" s="23">
        <f t="shared" si="23"/>
        <v>3.08179</v>
      </c>
      <c r="N16" s="78">
        <f t="shared" si="12"/>
        <v>0.02655433584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0.1130178151</v>
      </c>
      <c r="D17" s="77">
        <f t="shared" si="3"/>
        <v>0.4750620215</v>
      </c>
      <c r="E17" s="77">
        <f t="shared" si="4"/>
        <v>0.1181320234</v>
      </c>
      <c r="F17" s="77">
        <f t="shared" si="5"/>
        <v>0.2459659978</v>
      </c>
      <c r="G17" s="77">
        <f t="shared" si="6"/>
        <v>0.07316206026</v>
      </c>
      <c r="H17" s="77">
        <f t="shared" si="7"/>
        <v>-0.0486348908</v>
      </c>
      <c r="I17" s="77">
        <f t="shared" si="8"/>
        <v>-0.00007833239406</v>
      </c>
      <c r="J17" s="77">
        <f t="shared" si="9"/>
        <v>-0.006002968239</v>
      </c>
      <c r="K17" s="77">
        <f t="shared" si="10"/>
        <v>0.0293636072</v>
      </c>
      <c r="L17" s="23">
        <f t="shared" ref="L17:M17" si="24">U60</f>
        <v>-68.574</v>
      </c>
      <c r="M17" s="23">
        <f t="shared" si="24"/>
        <v>2.30144</v>
      </c>
      <c r="N17" s="78">
        <f t="shared" si="12"/>
        <v>0.03356140811</v>
      </c>
      <c r="O17" s="23"/>
      <c r="P17" s="23"/>
      <c r="Q17" s="93"/>
      <c r="R17" s="95" t="s">
        <v>108</v>
      </c>
      <c r="S17" s="96">
        <f>$R$9/sqrt(sum(Y27:Y29))</f>
        <v>0.3668907266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0.7908658294</v>
      </c>
      <c r="D18" s="77">
        <f t="shared" si="3"/>
        <v>0.0762165253</v>
      </c>
      <c r="E18" s="77">
        <f t="shared" si="4"/>
        <v>0.02466908548</v>
      </c>
      <c r="F18" s="77">
        <f t="shared" si="5"/>
        <v>0.02575778296</v>
      </c>
      <c r="G18" s="77">
        <f t="shared" si="6"/>
        <v>0.01984486548</v>
      </c>
      <c r="H18" s="77">
        <f t="shared" si="7"/>
        <v>-0.006392434107</v>
      </c>
      <c r="I18" s="77">
        <f t="shared" si="8"/>
        <v>-0.00001891177856</v>
      </c>
      <c r="J18" s="77">
        <f t="shared" si="9"/>
        <v>-0.0009440910982</v>
      </c>
      <c r="K18" s="77">
        <f t="shared" si="10"/>
        <v>0.06998391874</v>
      </c>
      <c r="L18" s="23">
        <f t="shared" ref="L18:M18" si="25">U61</f>
        <v>-32.2114</v>
      </c>
      <c r="M18" s="23">
        <f t="shared" si="25"/>
        <v>1.49808</v>
      </c>
      <c r="N18" s="78">
        <f t="shared" si="12"/>
        <v>0.04650775812</v>
      </c>
      <c r="O18" s="78">
        <f t="shared" ref="O18:O23" si="27">M18/abs(C61)/D61</f>
        <v>0.05880612918</v>
      </c>
      <c r="P18" s="23"/>
      <c r="Q18" s="93"/>
      <c r="R18" s="95" t="s">
        <v>109</v>
      </c>
      <c r="S18" s="96">
        <f>$R$9/sqrt(sum(Y30:Y32))</f>
        <v>0.2750256325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0.8035447367</v>
      </c>
      <c r="D19" s="77">
        <f t="shared" si="3"/>
        <v>0.08752858557</v>
      </c>
      <c r="E19" s="77">
        <f t="shared" si="4"/>
        <v>0.02353275313</v>
      </c>
      <c r="F19" s="77">
        <f t="shared" si="5"/>
        <v>0.0257709724</v>
      </c>
      <c r="G19" s="77">
        <f t="shared" si="6"/>
        <v>0.02259363174</v>
      </c>
      <c r="H19" s="77">
        <f t="shared" si="7"/>
        <v>-0.008568825242</v>
      </c>
      <c r="I19" s="77">
        <f t="shared" si="8"/>
        <v>-0.00001923308313</v>
      </c>
      <c r="J19" s="77">
        <f t="shared" si="9"/>
        <v>-0.0009551172079</v>
      </c>
      <c r="K19" s="77">
        <f t="shared" si="10"/>
        <v>0.04657937545</v>
      </c>
      <c r="L19" s="23">
        <f t="shared" ref="L19:M19" si="26">U62</f>
        <v>-36.2083</v>
      </c>
      <c r="M19" s="23">
        <f t="shared" si="26"/>
        <v>1.00598</v>
      </c>
      <c r="N19" s="78">
        <f t="shared" si="12"/>
        <v>0.0277831326</v>
      </c>
      <c r="O19" s="78">
        <f t="shared" si="27"/>
        <v>0.03457571349</v>
      </c>
      <c r="P19" s="97">
        <f>1/sqrt(1/O18^2+1/O19^2+1/O20^2)</f>
        <v>0.02104346175</v>
      </c>
      <c r="Q19" s="93"/>
      <c r="R19" s="95" t="s">
        <v>110</v>
      </c>
      <c r="S19" s="96">
        <f>$R$9/sqrt(sum(Y33:Y35))</f>
        <v>0.2606059901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0.8507669293</v>
      </c>
      <c r="D20" s="77">
        <f t="shared" si="3"/>
        <v>0.08359441782</v>
      </c>
      <c r="E20" s="77">
        <f t="shared" si="4"/>
        <v>0.01634884367</v>
      </c>
      <c r="F20" s="77">
        <f t="shared" si="5"/>
        <v>0.01859639233</v>
      </c>
      <c r="G20" s="77">
        <f t="shared" si="6"/>
        <v>0.018580553</v>
      </c>
      <c r="H20" s="77">
        <f t="shared" si="7"/>
        <v>-0.009942858437</v>
      </c>
      <c r="I20" s="77">
        <f t="shared" si="8"/>
        <v>-0.000009047493472</v>
      </c>
      <c r="J20" s="77">
        <f t="shared" si="9"/>
        <v>-0.000738789225</v>
      </c>
      <c r="K20" s="77">
        <f t="shared" si="10"/>
        <v>0.02278886256</v>
      </c>
      <c r="L20" s="23">
        <f t="shared" ref="L20:M20" si="28">U63</f>
        <v>-36.4213</v>
      </c>
      <c r="M20" s="23">
        <f t="shared" si="28"/>
        <v>0.920736</v>
      </c>
      <c r="N20" s="78">
        <f t="shared" si="12"/>
        <v>0.025280152</v>
      </c>
      <c r="O20" s="78">
        <f t="shared" si="27"/>
        <v>0.02971454476</v>
      </c>
      <c r="P20" s="23"/>
      <c r="Q20" s="93"/>
      <c r="R20" s="95" t="s">
        <v>111</v>
      </c>
      <c r="S20" s="96">
        <f>$R$9/sqrt(sum(Y36:Y38))</f>
        <v>0.1235689106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0.02345336861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0.05914444097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0.02129724273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0.54146</v>
      </c>
      <c r="D27" s="96">
        <f t="shared" ref="D27:D44" si="35">F49</f>
        <v>0.442558</v>
      </c>
      <c r="E27" s="96">
        <f t="shared" ref="E27:E44" si="36">H49</f>
        <v>0.004864</v>
      </c>
      <c r="F27" s="96">
        <f t="shared" ref="F27:F44" si="37">J49</f>
        <v>0.004255</v>
      </c>
      <c r="G27" s="96">
        <f t="shared" ref="G27:G44" si="38">L49</f>
        <v>0.001587</v>
      </c>
      <c r="H27" s="96">
        <f t="shared" ref="H27:H44" si="39">N49</f>
        <v>0.004162</v>
      </c>
      <c r="I27" s="96">
        <f t="shared" ref="I27:I44" si="40">P49</f>
        <v>0.000051</v>
      </c>
      <c r="J27" s="96">
        <f t="shared" ref="J27:J44" si="41">R49</f>
        <v>0.000212</v>
      </c>
      <c r="K27" s="96">
        <f t="shared" ref="K27:K44" si="42">T49</f>
        <v>0.00085</v>
      </c>
      <c r="L27" s="99">
        <f t="shared" ref="L27:L44" si="43">W49</f>
        <v>212000000</v>
      </c>
      <c r="M27" s="65"/>
      <c r="O27" s="100">
        <f t="shared" ref="O27:W27" si="32">C27*$L27</f>
        <v>114789520</v>
      </c>
      <c r="P27" s="100">
        <f t="shared" si="32"/>
        <v>93822296</v>
      </c>
      <c r="Q27" s="100">
        <f t="shared" si="32"/>
        <v>1031168</v>
      </c>
      <c r="R27" s="100">
        <f t="shared" si="32"/>
        <v>902060</v>
      </c>
      <c r="S27" s="100">
        <f t="shared" si="32"/>
        <v>336444</v>
      </c>
      <c r="T27" s="100">
        <f t="shared" si="32"/>
        <v>882344</v>
      </c>
      <c r="U27" s="100">
        <f t="shared" si="32"/>
        <v>10812</v>
      </c>
      <c r="V27" s="100">
        <f t="shared" si="32"/>
        <v>44944</v>
      </c>
      <c r="W27" s="100">
        <f t="shared" si="32"/>
        <v>180200</v>
      </c>
      <c r="X27" s="65"/>
      <c r="Y27" s="78">
        <f t="shared" ref="Y27:AG27" si="33">O27/O$45</f>
        <v>0.0007681470724</v>
      </c>
      <c r="Z27" s="78">
        <f t="shared" si="33"/>
        <v>0.001423289861</v>
      </c>
      <c r="AA27" s="78">
        <f t="shared" si="33"/>
        <v>0.0007427482796</v>
      </c>
      <c r="AB27" s="78">
        <f t="shared" si="33"/>
        <v>0.000657181951</v>
      </c>
      <c r="AC27" s="78">
        <f t="shared" si="33"/>
        <v>0.0008491761673</v>
      </c>
      <c r="AD27" s="78">
        <f t="shared" si="33"/>
        <v>0.001348118854</v>
      </c>
      <c r="AE27" s="78">
        <f t="shared" si="33"/>
        <v>0.0008375425813</v>
      </c>
      <c r="AF27" s="78">
        <f t="shared" si="33"/>
        <v>0.0007280382525</v>
      </c>
      <c r="AG27" s="78">
        <f t="shared" si="33"/>
        <v>0.0008209223346</v>
      </c>
    </row>
    <row r="28">
      <c r="A28" s="76">
        <v>1.0</v>
      </c>
      <c r="B28" s="68" t="s">
        <v>96</v>
      </c>
      <c r="C28" s="96">
        <f t="shared" si="34"/>
        <v>0.494959</v>
      </c>
      <c r="D28" s="96">
        <f t="shared" si="35"/>
        <v>0.486785</v>
      </c>
      <c r="E28" s="96">
        <f t="shared" si="36"/>
        <v>0.007061</v>
      </c>
      <c r="F28" s="96">
        <f t="shared" si="37"/>
        <v>0.004518</v>
      </c>
      <c r="G28" s="96">
        <f t="shared" si="38"/>
        <v>0.001546</v>
      </c>
      <c r="H28" s="96">
        <f t="shared" si="39"/>
        <v>0.004162</v>
      </c>
      <c r="I28" s="96">
        <f t="shared" si="40"/>
        <v>0.0000288</v>
      </c>
      <c r="J28" s="96">
        <f t="shared" si="41"/>
        <v>0.000246</v>
      </c>
      <c r="K28" s="96">
        <f t="shared" si="42"/>
        <v>0.000695</v>
      </c>
      <c r="L28" s="99">
        <f t="shared" si="43"/>
        <v>530000000</v>
      </c>
      <c r="M28" s="65"/>
      <c r="O28" s="100">
        <f t="shared" ref="O28:W28" si="44">C28*$L28</f>
        <v>262328270</v>
      </c>
      <c r="P28" s="100">
        <f t="shared" si="44"/>
        <v>257996050</v>
      </c>
      <c r="Q28" s="100">
        <f t="shared" si="44"/>
        <v>3742330</v>
      </c>
      <c r="R28" s="100">
        <f t="shared" si="44"/>
        <v>2394540</v>
      </c>
      <c r="S28" s="100">
        <f t="shared" si="44"/>
        <v>819380</v>
      </c>
      <c r="T28" s="100">
        <f t="shared" si="44"/>
        <v>2205860</v>
      </c>
      <c r="U28" s="100">
        <f t="shared" si="44"/>
        <v>15264</v>
      </c>
      <c r="V28" s="100">
        <f t="shared" si="44"/>
        <v>130380</v>
      </c>
      <c r="W28" s="100">
        <f t="shared" si="44"/>
        <v>368350</v>
      </c>
      <c r="X28" s="65"/>
      <c r="Y28" s="78">
        <f t="shared" ref="Y28:AG28" si="45">O28/O$45</f>
        <v>0.001755445032</v>
      </c>
      <c r="Z28" s="78">
        <f t="shared" si="45"/>
        <v>0.003913815562</v>
      </c>
      <c r="AA28" s="78">
        <f t="shared" si="45"/>
        <v>0.002695592929</v>
      </c>
      <c r="AB28" s="78">
        <f t="shared" si="45"/>
        <v>0.00174450532</v>
      </c>
      <c r="AC28" s="78">
        <f t="shared" si="45"/>
        <v>0.002068094447</v>
      </c>
      <c r="AD28" s="78">
        <f t="shared" si="45"/>
        <v>0.003370297134</v>
      </c>
      <c r="AE28" s="78">
        <f t="shared" si="45"/>
        <v>0.001182413056</v>
      </c>
      <c r="AF28" s="78">
        <f t="shared" si="45"/>
        <v>0.002111997761</v>
      </c>
      <c r="AG28" s="78">
        <f t="shared" si="45"/>
        <v>0.001678061831</v>
      </c>
    </row>
    <row r="29">
      <c r="A29" s="76">
        <v>1.0</v>
      </c>
      <c r="B29" s="68" t="s">
        <v>98</v>
      </c>
      <c r="C29" s="96">
        <f t="shared" si="34"/>
        <v>0.427091</v>
      </c>
      <c r="D29" s="96">
        <f t="shared" si="35"/>
        <v>0.554691</v>
      </c>
      <c r="E29" s="96">
        <f t="shared" si="36"/>
        <v>0.005436</v>
      </c>
      <c r="F29" s="96">
        <f t="shared" si="37"/>
        <v>0.005046</v>
      </c>
      <c r="G29" s="96">
        <f t="shared" si="38"/>
        <v>0.001265</v>
      </c>
      <c r="H29" s="96">
        <f t="shared" si="39"/>
        <v>0.00554</v>
      </c>
      <c r="I29" s="96">
        <f t="shared" si="40"/>
        <v>0.0000604</v>
      </c>
      <c r="J29" s="96">
        <f t="shared" si="41"/>
        <v>0.000276</v>
      </c>
      <c r="K29" s="96">
        <f t="shared" si="42"/>
        <v>0.000594</v>
      </c>
      <c r="L29" s="99">
        <f t="shared" si="43"/>
        <v>296000000</v>
      </c>
      <c r="M29" s="65"/>
      <c r="O29" s="100">
        <f t="shared" ref="O29:W29" si="46">C29*$L29</f>
        <v>126418936</v>
      </c>
      <c r="P29" s="100">
        <f t="shared" si="46"/>
        <v>164188536</v>
      </c>
      <c r="Q29" s="100">
        <f t="shared" si="46"/>
        <v>1609056</v>
      </c>
      <c r="R29" s="100">
        <f t="shared" si="46"/>
        <v>1493616</v>
      </c>
      <c r="S29" s="100">
        <f t="shared" si="46"/>
        <v>374440</v>
      </c>
      <c r="T29" s="100">
        <f t="shared" si="46"/>
        <v>1639840</v>
      </c>
      <c r="U29" s="100">
        <f t="shared" si="46"/>
        <v>17878.4</v>
      </c>
      <c r="V29" s="100">
        <f t="shared" si="46"/>
        <v>81696</v>
      </c>
      <c r="W29" s="100">
        <f t="shared" si="46"/>
        <v>175824</v>
      </c>
      <c r="X29" s="65"/>
      <c r="Y29" s="78">
        <f t="shared" ref="Y29:AG29" si="47">O29/O$45</f>
        <v>0.0008459686528</v>
      </c>
      <c r="Z29" s="78">
        <f t="shared" si="47"/>
        <v>0.002490749945</v>
      </c>
      <c r="AA29" s="78">
        <f t="shared" si="47"/>
        <v>0.001158999868</v>
      </c>
      <c r="AB29" s="78">
        <f t="shared" si="47"/>
        <v>0.001088150984</v>
      </c>
      <c r="AC29" s="78">
        <f t="shared" si="47"/>
        <v>0.0009450771127</v>
      </c>
      <c r="AD29" s="78">
        <f t="shared" si="47"/>
        <v>0.002505484506</v>
      </c>
      <c r="AE29" s="78">
        <f t="shared" si="47"/>
        <v>0.001384935376</v>
      </c>
      <c r="AF29" s="78">
        <f t="shared" si="47"/>
        <v>0.001323376047</v>
      </c>
      <c r="AG29" s="78">
        <f t="shared" si="47"/>
        <v>0.0008009869509</v>
      </c>
    </row>
    <row r="30">
      <c r="A30" s="76">
        <v>2.0</v>
      </c>
      <c r="B30" s="68" t="s">
        <v>94</v>
      </c>
      <c r="C30" s="96">
        <f t="shared" si="34"/>
        <v>0.313139</v>
      </c>
      <c r="D30" s="96">
        <f t="shared" si="35"/>
        <v>0.638634</v>
      </c>
      <c r="E30" s="96">
        <f t="shared" si="36"/>
        <v>0.026594</v>
      </c>
      <c r="F30" s="96">
        <f t="shared" si="37"/>
        <v>0.015366</v>
      </c>
      <c r="G30" s="96">
        <f t="shared" si="38"/>
        <v>0.001079</v>
      </c>
      <c r="H30" s="96">
        <f t="shared" si="39"/>
        <v>0.003286</v>
      </c>
      <c r="I30" s="96">
        <f t="shared" si="40"/>
        <v>0.000254</v>
      </c>
      <c r="J30" s="96">
        <f t="shared" si="41"/>
        <v>0.00089</v>
      </c>
      <c r="K30" s="96">
        <f t="shared" si="42"/>
        <v>0.000757</v>
      </c>
      <c r="L30" s="99">
        <f t="shared" si="43"/>
        <v>626000000</v>
      </c>
      <c r="M30" s="65"/>
      <c r="O30" s="100">
        <f t="shared" ref="O30:W30" si="48">C30*$L30</f>
        <v>196025014</v>
      </c>
      <c r="P30" s="100">
        <f t="shared" si="48"/>
        <v>399784884</v>
      </c>
      <c r="Q30" s="100">
        <f t="shared" si="48"/>
        <v>16647844</v>
      </c>
      <c r="R30" s="100">
        <f t="shared" si="48"/>
        <v>9619116</v>
      </c>
      <c r="S30" s="100">
        <f t="shared" si="48"/>
        <v>675454</v>
      </c>
      <c r="T30" s="100">
        <f t="shared" si="48"/>
        <v>2057036</v>
      </c>
      <c r="U30" s="100">
        <f t="shared" si="48"/>
        <v>159004</v>
      </c>
      <c r="V30" s="100">
        <f t="shared" si="48"/>
        <v>557140</v>
      </c>
      <c r="W30" s="100">
        <f t="shared" si="48"/>
        <v>473882</v>
      </c>
      <c r="X30" s="65"/>
      <c r="Y30" s="78">
        <f t="shared" ref="Y30:AG30" si="49">O30/O$45</f>
        <v>0.001311757734</v>
      </c>
      <c r="Z30" s="78">
        <f t="shared" si="49"/>
        <v>0.006064760684</v>
      </c>
      <c r="AA30" s="78">
        <f t="shared" si="49"/>
        <v>0.01199140925</v>
      </c>
      <c r="AB30" s="78">
        <f t="shared" si="49"/>
        <v>0.007007859145</v>
      </c>
      <c r="AC30" s="78">
        <f t="shared" si="49"/>
        <v>0.001704828854</v>
      </c>
      <c r="AD30" s="78">
        <f t="shared" si="49"/>
        <v>0.003142911398</v>
      </c>
      <c r="AE30" s="78">
        <f t="shared" si="49"/>
        <v>0.01231711252</v>
      </c>
      <c r="AF30" s="78">
        <f t="shared" si="49"/>
        <v>0.009024991812</v>
      </c>
      <c r="AG30" s="78">
        <f t="shared" si="49"/>
        <v>0.002158825293</v>
      </c>
    </row>
    <row r="31">
      <c r="A31" s="76">
        <v>2.0</v>
      </c>
      <c r="B31" s="68" t="s">
        <v>96</v>
      </c>
      <c r="C31" s="96">
        <f t="shared" si="34"/>
        <v>0.141663</v>
      </c>
      <c r="D31" s="96">
        <f t="shared" si="35"/>
        <v>0.797675</v>
      </c>
      <c r="E31" s="96">
        <f t="shared" si="36"/>
        <v>0.037665</v>
      </c>
      <c r="F31" s="96">
        <f t="shared" si="37"/>
        <v>0.016824</v>
      </c>
      <c r="G31" s="96">
        <f t="shared" si="38"/>
        <v>0.000438</v>
      </c>
      <c r="H31" s="96">
        <f t="shared" si="39"/>
        <v>0.00377</v>
      </c>
      <c r="I31" s="96">
        <f t="shared" si="40"/>
        <v>0.000375</v>
      </c>
      <c r="J31" s="96">
        <f t="shared" si="41"/>
        <v>0.001296</v>
      </c>
      <c r="K31" s="96">
        <f t="shared" si="42"/>
        <v>0.000294</v>
      </c>
      <c r="L31" s="99">
        <f t="shared" si="43"/>
        <v>3200000000</v>
      </c>
      <c r="M31" s="65"/>
      <c r="O31" s="100">
        <f t="shared" ref="O31:W31" si="50">C31*$L31</f>
        <v>453321600</v>
      </c>
      <c r="P31" s="100">
        <f t="shared" si="50"/>
        <v>2552560000</v>
      </c>
      <c r="Q31" s="100">
        <f t="shared" si="50"/>
        <v>120528000</v>
      </c>
      <c r="R31" s="100">
        <f t="shared" si="50"/>
        <v>53836800</v>
      </c>
      <c r="S31" s="100">
        <f t="shared" si="50"/>
        <v>1401600</v>
      </c>
      <c r="T31" s="100">
        <f t="shared" si="50"/>
        <v>12064000</v>
      </c>
      <c r="U31" s="100">
        <f t="shared" si="50"/>
        <v>1200000</v>
      </c>
      <c r="V31" s="100">
        <f t="shared" si="50"/>
        <v>4147200</v>
      </c>
      <c r="W31" s="100">
        <f t="shared" si="50"/>
        <v>940800</v>
      </c>
      <c r="X31" s="65"/>
      <c r="Y31" s="78">
        <f t="shared" ref="Y31:AG31" si="51">O31/O$45</f>
        <v>0.003033531806</v>
      </c>
      <c r="Z31" s="78">
        <f t="shared" si="51"/>
        <v>0.03872248839</v>
      </c>
      <c r="AA31" s="78">
        <f t="shared" si="51"/>
        <v>0.08681608104</v>
      </c>
      <c r="AB31" s="78">
        <f t="shared" si="51"/>
        <v>0.03922197333</v>
      </c>
      <c r="AC31" s="78">
        <f t="shared" si="51"/>
        <v>0.003537603037</v>
      </c>
      <c r="AD31" s="78">
        <f t="shared" si="51"/>
        <v>0.01843238674</v>
      </c>
      <c r="AE31" s="78">
        <f t="shared" si="51"/>
        <v>0.09295700125</v>
      </c>
      <c r="AF31" s="78">
        <f t="shared" si="51"/>
        <v>0.06717960664</v>
      </c>
      <c r="AG31" s="78">
        <f t="shared" si="51"/>
        <v>0.004285925263</v>
      </c>
    </row>
    <row r="32">
      <c r="A32" s="76">
        <v>2.0</v>
      </c>
      <c r="B32" s="68" t="s">
        <v>98</v>
      </c>
      <c r="C32" s="96">
        <f t="shared" si="34"/>
        <v>0.023957</v>
      </c>
      <c r="D32" s="96">
        <f t="shared" si="35"/>
        <v>0.944599</v>
      </c>
      <c r="E32" s="96">
        <f t="shared" si="36"/>
        <v>0.014317</v>
      </c>
      <c r="F32" s="96">
        <f t="shared" si="37"/>
        <v>0.004402</v>
      </c>
      <c r="G32" s="96">
        <f t="shared" si="38"/>
        <v>0.0000733</v>
      </c>
      <c r="H32" s="96">
        <f t="shared" si="39"/>
        <v>0.011432</v>
      </c>
      <c r="I32" s="96">
        <f t="shared" si="40"/>
        <v>0.000246</v>
      </c>
      <c r="J32" s="96">
        <f t="shared" si="41"/>
        <v>0.000922</v>
      </c>
      <c r="K32" s="96">
        <f t="shared" si="42"/>
        <v>0.0000522</v>
      </c>
      <c r="L32" s="99">
        <f t="shared" si="43"/>
        <v>10300000000</v>
      </c>
      <c r="M32" s="65"/>
      <c r="O32" s="100">
        <f t="shared" ref="O32:W32" si="52">C32*$L32</f>
        <v>246757100</v>
      </c>
      <c r="P32" s="100">
        <f t="shared" si="52"/>
        <v>9729369700</v>
      </c>
      <c r="Q32" s="100">
        <f t="shared" si="52"/>
        <v>147465100</v>
      </c>
      <c r="R32" s="100">
        <f t="shared" si="52"/>
        <v>45340600</v>
      </c>
      <c r="S32" s="100">
        <f t="shared" si="52"/>
        <v>754990</v>
      </c>
      <c r="T32" s="100">
        <f t="shared" si="52"/>
        <v>117749600</v>
      </c>
      <c r="U32" s="100">
        <f t="shared" si="52"/>
        <v>2533800</v>
      </c>
      <c r="V32" s="100">
        <f t="shared" si="52"/>
        <v>9496600</v>
      </c>
      <c r="W32" s="100">
        <f t="shared" si="52"/>
        <v>537660</v>
      </c>
      <c r="X32" s="65"/>
      <c r="Y32" s="78">
        <f t="shared" ref="Y32:AG32" si="53">O32/O$45</f>
        <v>0.001651246072</v>
      </c>
      <c r="Z32" s="78">
        <f t="shared" si="53"/>
        <v>0.1475951223</v>
      </c>
      <c r="AA32" s="78">
        <f t="shared" si="53"/>
        <v>0.1062188211</v>
      </c>
      <c r="AB32" s="78">
        <f t="shared" si="53"/>
        <v>0.03303219738</v>
      </c>
      <c r="AC32" s="78">
        <f t="shared" si="53"/>
        <v>0.001905575711</v>
      </c>
      <c r="AD32" s="78">
        <f t="shared" si="53"/>
        <v>0.1799076729</v>
      </c>
      <c r="AE32" s="78">
        <f t="shared" si="53"/>
        <v>0.1962787081</v>
      </c>
      <c r="AF32" s="78">
        <f t="shared" si="53"/>
        <v>0.1538333942</v>
      </c>
      <c r="AG32" s="78">
        <f t="shared" si="53"/>
        <v>0.002449373487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0.001460941419</v>
      </c>
      <c r="Z33" s="78">
        <f t="shared" si="55"/>
        <v>0.009844221275</v>
      </c>
      <c r="AA33" s="78">
        <f t="shared" si="55"/>
        <v>0.01703827824</v>
      </c>
      <c r="AB33" s="78">
        <f t="shared" si="55"/>
        <v>0.0274678757</v>
      </c>
      <c r="AC33" s="78">
        <f t="shared" si="55"/>
        <v>0.00839748112</v>
      </c>
      <c r="AD33" s="78">
        <f t="shared" si="55"/>
        <v>0.005384362353</v>
      </c>
      <c r="AE33" s="78">
        <f t="shared" si="55"/>
        <v>0.01525889176</v>
      </c>
      <c r="AF33" s="78">
        <f t="shared" si="55"/>
        <v>0.0145107108</v>
      </c>
      <c r="AG33" s="78">
        <f t="shared" si="55"/>
        <v>0.006627685946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0.003390217462</v>
      </c>
      <c r="Z34" s="78">
        <f t="shared" si="57"/>
        <v>0.09149942817</v>
      </c>
      <c r="AA34" s="78">
        <f t="shared" si="57"/>
        <v>0.1844165218</v>
      </c>
      <c r="AB34" s="78">
        <f t="shared" si="57"/>
        <v>0.187012917</v>
      </c>
      <c r="AC34" s="78">
        <f t="shared" si="57"/>
        <v>0.02143904553</v>
      </c>
      <c r="AD34" s="78">
        <f t="shared" si="57"/>
        <v>0.06894812719</v>
      </c>
      <c r="AE34" s="78">
        <f t="shared" si="57"/>
        <v>0.1566387442</v>
      </c>
      <c r="AF34" s="78">
        <f t="shared" si="57"/>
        <v>0.1641222153</v>
      </c>
      <c r="AG34" s="78">
        <f t="shared" si="57"/>
        <v>0.01498543154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0.001827326406</v>
      </c>
      <c r="Z35" s="78">
        <f t="shared" si="59"/>
        <v>0.194011809</v>
      </c>
      <c r="AA35" s="78">
        <f t="shared" si="59"/>
        <v>0.3149791258</v>
      </c>
      <c r="AB35" s="78">
        <f t="shared" si="59"/>
        <v>0.2549055257</v>
      </c>
      <c r="AC35" s="78">
        <f t="shared" si="59"/>
        <v>0.01293284672</v>
      </c>
      <c r="AD35" s="78">
        <f t="shared" si="59"/>
        <v>0.1873368537</v>
      </c>
      <c r="AE35" s="78">
        <f t="shared" si="59"/>
        <v>0.2700400886</v>
      </c>
      <c r="AF35" s="78">
        <f t="shared" si="59"/>
        <v>0.2839323267</v>
      </c>
      <c r="AG35" s="78">
        <f t="shared" si="59"/>
        <v>0.008546339066</v>
      </c>
    </row>
    <row r="36">
      <c r="A36" s="76">
        <v>4.0</v>
      </c>
      <c r="B36" s="68" t="s">
        <v>94</v>
      </c>
      <c r="C36" s="96">
        <f t="shared" si="34"/>
        <v>0.320009</v>
      </c>
      <c r="D36" s="96">
        <f t="shared" si="35"/>
        <v>0.631525</v>
      </c>
      <c r="E36" s="96">
        <f t="shared" si="36"/>
        <v>0.010544</v>
      </c>
      <c r="F36" s="96">
        <f t="shared" si="37"/>
        <v>0.013871</v>
      </c>
      <c r="G36" s="96">
        <f t="shared" si="38"/>
        <v>0.012675</v>
      </c>
      <c r="H36" s="96">
        <f t="shared" si="39"/>
        <v>0.003769</v>
      </c>
      <c r="I36" s="96">
        <f t="shared" si="40"/>
        <v>0.0000857</v>
      </c>
      <c r="J36" s="96">
        <f t="shared" si="41"/>
        <v>0.000413</v>
      </c>
      <c r="K36" s="96">
        <f t="shared" si="42"/>
        <v>0.007109</v>
      </c>
      <c r="L36" s="99">
        <f t="shared" si="43"/>
        <v>1610000000</v>
      </c>
      <c r="M36" s="65"/>
      <c r="O36" s="100">
        <f t="shared" ref="O36:W36" si="60">C36*$L36</f>
        <v>515214490</v>
      </c>
      <c r="P36" s="100">
        <f t="shared" si="60"/>
        <v>1016755250</v>
      </c>
      <c r="Q36" s="100">
        <f t="shared" si="60"/>
        <v>16975840</v>
      </c>
      <c r="R36" s="100">
        <f t="shared" si="60"/>
        <v>22332310</v>
      </c>
      <c r="S36" s="100">
        <f t="shared" si="60"/>
        <v>20406750</v>
      </c>
      <c r="T36" s="100">
        <f t="shared" si="60"/>
        <v>6068090</v>
      </c>
      <c r="U36" s="100">
        <f t="shared" si="60"/>
        <v>137977</v>
      </c>
      <c r="V36" s="100">
        <f t="shared" si="60"/>
        <v>664930</v>
      </c>
      <c r="W36" s="100">
        <f t="shared" si="60"/>
        <v>11445490</v>
      </c>
      <c r="X36" s="65"/>
      <c r="Y36" s="78">
        <f t="shared" ref="Y36:AG36" si="61">O36/O$45</f>
        <v>0.003447705872</v>
      </c>
      <c r="Z36" s="78">
        <f t="shared" si="61"/>
        <v>0.01542423816</v>
      </c>
      <c r="AA36" s="78">
        <f t="shared" si="61"/>
        <v>0.01222766412</v>
      </c>
      <c r="AB36" s="78">
        <f t="shared" si="61"/>
        <v>0.01626986127</v>
      </c>
      <c r="AC36" s="78">
        <f t="shared" si="61"/>
        <v>0.05150612213</v>
      </c>
      <c r="AD36" s="78">
        <f t="shared" si="61"/>
        <v>0.009271334689</v>
      </c>
      <c r="AE36" s="78">
        <f t="shared" si="61"/>
        <v>0.01068827347</v>
      </c>
      <c r="AF36" s="78">
        <f t="shared" si="61"/>
        <v>0.01077105899</v>
      </c>
      <c r="AG36" s="78">
        <f t="shared" si="61"/>
        <v>0.05214127842</v>
      </c>
    </row>
    <row r="37">
      <c r="A37" s="76">
        <v>4.0</v>
      </c>
      <c r="B37" s="68" t="s">
        <v>96</v>
      </c>
      <c r="C37" s="96">
        <f t="shared" si="34"/>
        <v>0.210786</v>
      </c>
      <c r="D37" s="96">
        <f t="shared" si="35"/>
        <v>0.724352</v>
      </c>
      <c r="E37" s="96">
        <f t="shared" si="36"/>
        <v>0.014658</v>
      </c>
      <c r="F37" s="96">
        <f t="shared" si="37"/>
        <v>0.028398</v>
      </c>
      <c r="G37" s="96">
        <f t="shared" si="38"/>
        <v>0.011939</v>
      </c>
      <c r="H37" s="96">
        <f t="shared" si="39"/>
        <v>0.005211</v>
      </c>
      <c r="I37" s="96">
        <f t="shared" si="40"/>
        <v>0.000125</v>
      </c>
      <c r="J37" s="96">
        <f t="shared" si="41"/>
        <v>0.000697</v>
      </c>
      <c r="K37" s="96">
        <f t="shared" si="42"/>
        <v>0.003835</v>
      </c>
      <c r="L37" s="99">
        <f t="shared" si="43"/>
        <v>5540000000</v>
      </c>
      <c r="M37" s="65"/>
      <c r="O37" s="100">
        <f t="shared" ref="O37:W37" si="62">C37*$L37</f>
        <v>1167754440</v>
      </c>
      <c r="P37" s="100">
        <f t="shared" si="62"/>
        <v>4012910080</v>
      </c>
      <c r="Q37" s="100">
        <f t="shared" si="62"/>
        <v>81205320</v>
      </c>
      <c r="R37" s="100">
        <f t="shared" si="62"/>
        <v>157324920</v>
      </c>
      <c r="S37" s="100">
        <f t="shared" si="62"/>
        <v>66142060</v>
      </c>
      <c r="T37" s="100">
        <f t="shared" si="62"/>
        <v>28868940</v>
      </c>
      <c r="U37" s="100">
        <f t="shared" si="62"/>
        <v>692500</v>
      </c>
      <c r="V37" s="100">
        <f t="shared" si="62"/>
        <v>3861380</v>
      </c>
      <c r="W37" s="100">
        <f t="shared" si="62"/>
        <v>21245900</v>
      </c>
      <c r="X37" s="65"/>
      <c r="Y37" s="78">
        <f t="shared" ref="Y37:AG37" si="63">O37/O$45</f>
        <v>0.007814364538</v>
      </c>
      <c r="Z37" s="78">
        <f t="shared" si="63"/>
        <v>0.06087608675</v>
      </c>
      <c r="AA37" s="78">
        <f t="shared" si="63"/>
        <v>0.05849203207</v>
      </c>
      <c r="AB37" s="78">
        <f t="shared" si="63"/>
        <v>0.1146166528</v>
      </c>
      <c r="AC37" s="78">
        <f t="shared" si="63"/>
        <v>0.1669408906</v>
      </c>
      <c r="AD37" s="78">
        <f t="shared" si="63"/>
        <v>0.04410837757</v>
      </c>
      <c r="AE37" s="78">
        <f t="shared" si="63"/>
        <v>0.05364393614</v>
      </c>
      <c r="AF37" s="78">
        <f t="shared" si="63"/>
        <v>0.06254966953</v>
      </c>
      <c r="AG37" s="78">
        <f t="shared" si="63"/>
        <v>0.09678820104</v>
      </c>
    </row>
    <row r="38">
      <c r="A38" s="76">
        <v>4.0</v>
      </c>
      <c r="B38" s="68" t="s">
        <v>98</v>
      </c>
      <c r="C38" s="96">
        <f t="shared" si="34"/>
        <v>0.277547</v>
      </c>
      <c r="D38" s="96">
        <f t="shared" si="35"/>
        <v>0.671988</v>
      </c>
      <c r="E38" s="96">
        <f t="shared" si="36"/>
        <v>0.011412</v>
      </c>
      <c r="F38" s="96">
        <f t="shared" si="37"/>
        <v>0.025223</v>
      </c>
      <c r="G38" s="96">
        <f t="shared" si="38"/>
        <v>0.005629</v>
      </c>
      <c r="H38" s="96">
        <f t="shared" si="39"/>
        <v>0.006274</v>
      </c>
      <c r="I38" s="96">
        <f t="shared" si="40"/>
        <v>0.0000989</v>
      </c>
      <c r="J38" s="96">
        <f t="shared" si="41"/>
        <v>0.000616</v>
      </c>
      <c r="K38" s="96">
        <f t="shared" si="42"/>
        <v>0.001213</v>
      </c>
      <c r="L38" s="99">
        <f t="shared" si="43"/>
        <v>9930000000</v>
      </c>
      <c r="M38" s="65"/>
      <c r="O38" s="100">
        <f t="shared" ref="O38:W38" si="64">C38*$L38</f>
        <v>2756041710</v>
      </c>
      <c r="P38" s="100">
        <f t="shared" si="64"/>
        <v>6672840840</v>
      </c>
      <c r="Q38" s="100">
        <f t="shared" si="64"/>
        <v>113321160</v>
      </c>
      <c r="R38" s="100">
        <f t="shared" si="64"/>
        <v>250464390</v>
      </c>
      <c r="S38" s="100">
        <f t="shared" si="64"/>
        <v>55895970</v>
      </c>
      <c r="T38" s="100">
        <f t="shared" si="64"/>
        <v>62300820</v>
      </c>
      <c r="U38" s="100">
        <f t="shared" si="64"/>
        <v>982077</v>
      </c>
      <c r="V38" s="100">
        <f t="shared" si="64"/>
        <v>6116880</v>
      </c>
      <c r="W38" s="100">
        <f t="shared" si="64"/>
        <v>12045090</v>
      </c>
      <c r="X38" s="65"/>
      <c r="Y38" s="78">
        <f t="shared" ref="Y38:AG38" si="65">O38/O$45</f>
        <v>0.0184428454</v>
      </c>
      <c r="Z38" s="78">
        <f t="shared" si="65"/>
        <v>0.101227396</v>
      </c>
      <c r="AA38" s="78">
        <f t="shared" si="65"/>
        <v>0.08162500838</v>
      </c>
      <c r="AB38" s="78">
        <f t="shared" si="65"/>
        <v>0.1824719824</v>
      </c>
      <c r="AC38" s="78">
        <f t="shared" si="65"/>
        <v>0.141080018</v>
      </c>
      <c r="AD38" s="78">
        <f t="shared" si="65"/>
        <v>0.09518839595</v>
      </c>
      <c r="AE38" s="78">
        <f t="shared" si="65"/>
        <v>0.07607577743</v>
      </c>
      <c r="AF38" s="78">
        <f t="shared" si="65"/>
        <v>0.09908603208</v>
      </c>
      <c r="AG38" s="78">
        <f t="shared" si="65"/>
        <v>0.05487282688</v>
      </c>
    </row>
    <row r="39">
      <c r="A39" s="76">
        <v>5.0</v>
      </c>
      <c r="B39" s="68" t="s">
        <v>94</v>
      </c>
      <c r="C39" s="96">
        <f t="shared" si="34"/>
        <v>0.911579</v>
      </c>
      <c r="D39" s="96">
        <f t="shared" si="35"/>
        <v>0.083546</v>
      </c>
      <c r="E39" s="96">
        <f t="shared" si="36"/>
        <v>0.000674</v>
      </c>
      <c r="F39" s="96">
        <f t="shared" si="37"/>
        <v>0.000693</v>
      </c>
      <c r="G39" s="96">
        <f t="shared" si="38"/>
        <v>0.000847</v>
      </c>
      <c r="H39" s="96">
        <f t="shared" si="39"/>
        <v>0.001268</v>
      </c>
      <c r="I39" s="96">
        <f t="shared" si="40"/>
        <v>0.00000678</v>
      </c>
      <c r="J39" s="96">
        <f t="shared" si="41"/>
        <v>0.0000288</v>
      </c>
      <c r="K39" s="96">
        <f t="shared" si="42"/>
        <v>0.001358</v>
      </c>
      <c r="L39" s="99">
        <f t="shared" si="43"/>
        <v>23400000000</v>
      </c>
      <c r="M39" s="65"/>
      <c r="O39" s="100">
        <f t="shared" ref="O39:W39" si="66">C39*$L39</f>
        <v>21330948600</v>
      </c>
      <c r="P39" s="100">
        <f t="shared" si="66"/>
        <v>1954976400</v>
      </c>
      <c r="Q39" s="100">
        <f t="shared" si="66"/>
        <v>15771600</v>
      </c>
      <c r="R39" s="100">
        <f t="shared" si="66"/>
        <v>16216200</v>
      </c>
      <c r="S39" s="100">
        <f t="shared" si="66"/>
        <v>19819800</v>
      </c>
      <c r="T39" s="100">
        <f t="shared" si="66"/>
        <v>29671200</v>
      </c>
      <c r="U39" s="100">
        <f t="shared" si="66"/>
        <v>158652</v>
      </c>
      <c r="V39" s="100">
        <f t="shared" si="66"/>
        <v>673920</v>
      </c>
      <c r="W39" s="100">
        <f t="shared" si="66"/>
        <v>31777200</v>
      </c>
      <c r="X39" s="65"/>
      <c r="Y39" s="78">
        <f t="shared" ref="Y39:AG39" si="67">O39/O$45</f>
        <v>0.1427421747</v>
      </c>
      <c r="Z39" s="78">
        <f t="shared" si="67"/>
        <v>0.02965710932</v>
      </c>
      <c r="AA39" s="78">
        <f t="shared" si="67"/>
        <v>0.01136025242</v>
      </c>
      <c r="AB39" s="78">
        <f t="shared" si="67"/>
        <v>0.01181406332</v>
      </c>
      <c r="AC39" s="78">
        <f t="shared" si="67"/>
        <v>0.05002467513</v>
      </c>
      <c r="AD39" s="78">
        <f t="shared" si="67"/>
        <v>0.0453341374</v>
      </c>
      <c r="AE39" s="78">
        <f t="shared" si="67"/>
        <v>0.01228984514</v>
      </c>
      <c r="AF39" s="78">
        <f t="shared" si="67"/>
        <v>0.01091668608</v>
      </c>
      <c r="AG39" s="78">
        <f t="shared" si="67"/>
        <v>0.1447647792</v>
      </c>
    </row>
    <row r="40">
      <c r="A40" s="76">
        <v>5.0</v>
      </c>
      <c r="B40" s="68" t="s">
        <v>96</v>
      </c>
      <c r="C40" s="96">
        <f t="shared" si="34"/>
        <v>0.901639</v>
      </c>
      <c r="D40" s="96">
        <f t="shared" si="35"/>
        <v>0.093092</v>
      </c>
      <c r="E40" s="96">
        <f t="shared" si="36"/>
        <v>0.000917</v>
      </c>
      <c r="F40" s="96">
        <f t="shared" si="37"/>
        <v>0.001025</v>
      </c>
      <c r="G40" s="96">
        <f t="shared" si="38"/>
        <v>0.001254</v>
      </c>
      <c r="H40" s="96">
        <f t="shared" si="39"/>
        <v>0.001005</v>
      </c>
      <c r="I40" s="96">
        <f t="shared" si="40"/>
        <v>0.00000956</v>
      </c>
      <c r="J40" s="96">
        <f t="shared" si="41"/>
        <v>0.0000428</v>
      </c>
      <c r="K40" s="96">
        <f t="shared" si="42"/>
        <v>0.001016</v>
      </c>
      <c r="L40" s="99">
        <f t="shared" si="43"/>
        <v>51900000000</v>
      </c>
      <c r="M40" s="65"/>
      <c r="O40" s="100">
        <f t="shared" ref="O40:W40" si="68">C40*$L40</f>
        <v>46795064100</v>
      </c>
      <c r="P40" s="100">
        <f t="shared" si="68"/>
        <v>4831474800</v>
      </c>
      <c r="Q40" s="100">
        <f t="shared" si="68"/>
        <v>47592300</v>
      </c>
      <c r="R40" s="100">
        <f t="shared" si="68"/>
        <v>53197500</v>
      </c>
      <c r="S40" s="100">
        <f t="shared" si="68"/>
        <v>65082600</v>
      </c>
      <c r="T40" s="100">
        <f t="shared" si="68"/>
        <v>52159500</v>
      </c>
      <c r="U40" s="100">
        <f t="shared" si="68"/>
        <v>496164</v>
      </c>
      <c r="V40" s="100">
        <f t="shared" si="68"/>
        <v>2221320</v>
      </c>
      <c r="W40" s="100">
        <f t="shared" si="68"/>
        <v>52730400</v>
      </c>
      <c r="X40" s="65"/>
      <c r="Y40" s="78">
        <f t="shared" ref="Y40:AG40" si="69">O40/O$45</f>
        <v>0.3131426239</v>
      </c>
      <c r="Z40" s="78">
        <f t="shared" si="69"/>
        <v>0.07329376268</v>
      </c>
      <c r="AA40" s="78">
        <f t="shared" si="69"/>
        <v>0.03428063996</v>
      </c>
      <c r="AB40" s="78">
        <f t="shared" si="69"/>
        <v>0.03875622114</v>
      </c>
      <c r="AC40" s="78">
        <f t="shared" si="69"/>
        <v>0.1642668403</v>
      </c>
      <c r="AD40" s="78">
        <f t="shared" si="69"/>
        <v>0.07969364029</v>
      </c>
      <c r="AE40" s="78">
        <f t="shared" si="69"/>
        <v>0.03843493131</v>
      </c>
      <c r="AF40" s="78">
        <f t="shared" si="69"/>
        <v>0.03598268803</v>
      </c>
      <c r="AG40" s="78">
        <f t="shared" si="69"/>
        <v>0.2402195509</v>
      </c>
    </row>
    <row r="41">
      <c r="A41" s="76">
        <v>5.0</v>
      </c>
      <c r="B41" s="68" t="s">
        <v>98</v>
      </c>
      <c r="C41" s="96">
        <f t="shared" si="34"/>
        <v>0.888672</v>
      </c>
      <c r="D41" s="96">
        <f t="shared" si="35"/>
        <v>0.106109</v>
      </c>
      <c r="E41" s="96">
        <f t="shared" si="36"/>
        <v>0.00097</v>
      </c>
      <c r="F41" s="96">
        <f t="shared" si="37"/>
        <v>0.001136</v>
      </c>
      <c r="G41" s="96">
        <f t="shared" si="38"/>
        <v>0.001461</v>
      </c>
      <c r="H41" s="96">
        <f t="shared" si="39"/>
        <v>0.001095</v>
      </c>
      <c r="I41" s="96">
        <f t="shared" si="40"/>
        <v>0.00000727</v>
      </c>
      <c r="J41" s="96">
        <f t="shared" si="41"/>
        <v>0.000049</v>
      </c>
      <c r="K41" s="96">
        <f t="shared" si="42"/>
        <v>0.0005</v>
      </c>
      <c r="L41" s="99">
        <f t="shared" si="43"/>
        <v>62000000000</v>
      </c>
      <c r="M41" s="65"/>
      <c r="O41" s="100">
        <f t="shared" ref="O41:W41" si="70">C41*$L41</f>
        <v>55097664000</v>
      </c>
      <c r="P41" s="100">
        <f t="shared" si="70"/>
        <v>6578758000</v>
      </c>
      <c r="Q41" s="100">
        <f t="shared" si="70"/>
        <v>60140000</v>
      </c>
      <c r="R41" s="100">
        <f t="shared" si="70"/>
        <v>70432000</v>
      </c>
      <c r="S41" s="100">
        <f t="shared" si="70"/>
        <v>90582000</v>
      </c>
      <c r="T41" s="100">
        <f t="shared" si="70"/>
        <v>67890000</v>
      </c>
      <c r="U41" s="100">
        <f t="shared" si="70"/>
        <v>450740</v>
      </c>
      <c r="V41" s="100">
        <f t="shared" si="70"/>
        <v>3038000</v>
      </c>
      <c r="W41" s="100">
        <f t="shared" si="70"/>
        <v>31000000</v>
      </c>
      <c r="X41" s="65"/>
      <c r="Y41" s="78">
        <f t="shared" ref="Y41:AG41" si="71">O41/O$45</f>
        <v>0.368701858</v>
      </c>
      <c r="Z41" s="78">
        <f t="shared" si="71"/>
        <v>0.09980015369</v>
      </c>
      <c r="AA41" s="78">
        <f t="shared" si="71"/>
        <v>0.04331872356</v>
      </c>
      <c r="AB41" s="78">
        <f t="shared" si="71"/>
        <v>0.05131215127</v>
      </c>
      <c r="AC41" s="78">
        <f t="shared" si="71"/>
        <v>0.2286266826</v>
      </c>
      <c r="AD41" s="78">
        <f t="shared" si="71"/>
        <v>0.1037280119</v>
      </c>
      <c r="AE41" s="78">
        <f t="shared" si="71"/>
        <v>0.03491619895</v>
      </c>
      <c r="AF41" s="78">
        <f t="shared" si="71"/>
        <v>0.04921191285</v>
      </c>
      <c r="AG41" s="78">
        <f t="shared" si="71"/>
        <v>0.141224153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0.01342791099</v>
      </c>
      <c r="Z42" s="78">
        <f t="shared" si="73"/>
        <v>0.01399526023</v>
      </c>
      <c r="AA42" s="78">
        <f t="shared" si="73"/>
        <v>0.003697030484</v>
      </c>
      <c r="AB42" s="78">
        <f t="shared" si="73"/>
        <v>0.004230979452</v>
      </c>
      <c r="AC42" s="78">
        <f t="shared" si="73"/>
        <v>0.01231962181</v>
      </c>
      <c r="AD42" s="78">
        <f t="shared" si="73"/>
        <v>0.01184904225</v>
      </c>
      <c r="AE42" s="78">
        <f t="shared" si="73"/>
        <v>0.002545162694</v>
      </c>
      <c r="AF42" s="78">
        <f t="shared" si="73"/>
        <v>0.00395574362</v>
      </c>
      <c r="AG42" s="78">
        <f t="shared" si="73"/>
        <v>0.03171584695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0.05563675103</v>
      </c>
      <c r="Z43" s="78">
        <f t="shared" si="75"/>
        <v>0.04945129338</v>
      </c>
      <c r="AA43" s="78">
        <f t="shared" si="75"/>
        <v>0.01335756683</v>
      </c>
      <c r="AB43" s="78">
        <f t="shared" si="75"/>
        <v>0.01221468451</v>
      </c>
      <c r="AC43" s="78">
        <f t="shared" si="75"/>
        <v>0.05076293775</v>
      </c>
      <c r="AD43" s="78">
        <f t="shared" si="75"/>
        <v>0.06826934966</v>
      </c>
      <c r="AE43" s="78">
        <f t="shared" si="75"/>
        <v>0.01060406992</v>
      </c>
      <c r="AF43" s="78">
        <f t="shared" si="75"/>
        <v>0.01258451312</v>
      </c>
      <c r="AG43" s="78">
        <f t="shared" si="75"/>
        <v>0.113956958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0.06059918389</v>
      </c>
      <c r="Z44" s="78">
        <f t="shared" si="77"/>
        <v>0.06070901463</v>
      </c>
      <c r="AA44" s="78">
        <f t="shared" si="77"/>
        <v>0.01558350383</v>
      </c>
      <c r="AB44" s="78">
        <f t="shared" si="77"/>
        <v>0.01617521734</v>
      </c>
      <c r="AC44" s="78">
        <f t="shared" si="77"/>
        <v>0.08069248297</v>
      </c>
      <c r="AD44" s="78">
        <f t="shared" si="77"/>
        <v>0.0721814954</v>
      </c>
      <c r="AE44" s="78">
        <f t="shared" si="77"/>
        <v>0.01390636739</v>
      </c>
      <c r="AF44" s="78">
        <f t="shared" si="77"/>
        <v>0.01817503825</v>
      </c>
      <c r="AG44" s="78">
        <f t="shared" si="77"/>
        <v>0.08196285391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149436903582</v>
      </c>
      <c r="P45" s="102">
        <f t="shared" si="78"/>
        <v>65919317322</v>
      </c>
      <c r="Q45" s="102">
        <f t="shared" si="78"/>
        <v>1388314222</v>
      </c>
      <c r="R45" s="102">
        <f t="shared" si="78"/>
        <v>1372618342</v>
      </c>
      <c r="S45" s="102">
        <f t="shared" si="78"/>
        <v>396200474</v>
      </c>
      <c r="T45" s="102">
        <f t="shared" si="78"/>
        <v>654500156</v>
      </c>
      <c r="U45" s="102">
        <f t="shared" si="78"/>
        <v>12909194.4</v>
      </c>
      <c r="V45" s="102">
        <f t="shared" si="78"/>
        <v>61733020</v>
      </c>
      <c r="W45" s="102">
        <f t="shared" si="78"/>
        <v>219509194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-24.5502</v>
      </c>
      <c r="D49" s="106">
        <v>0.54146</v>
      </c>
      <c r="E49" s="84">
        <v>-37.605</v>
      </c>
      <c r="F49" s="106">
        <v>0.442558</v>
      </c>
      <c r="G49" s="108">
        <v>-1146.99</v>
      </c>
      <c r="H49" s="106">
        <v>0.004864</v>
      </c>
      <c r="I49" s="106">
        <v>-1239.63</v>
      </c>
      <c r="J49" s="106">
        <v>0.004255</v>
      </c>
      <c r="K49" s="106">
        <v>-645.953</v>
      </c>
      <c r="L49" s="109">
        <v>0.001587</v>
      </c>
      <c r="M49" s="107">
        <v>313.677</v>
      </c>
      <c r="N49" s="106">
        <v>0.004162</v>
      </c>
      <c r="O49" s="107">
        <v>136.537</v>
      </c>
      <c r="P49" s="109">
        <v>5.1E-5</v>
      </c>
      <c r="Q49" s="107">
        <v>1082.51</v>
      </c>
      <c r="R49" s="109">
        <v>2.12E-4</v>
      </c>
      <c r="S49" s="107">
        <v>-1660.0</v>
      </c>
      <c r="T49" s="106">
        <v>8.5E-4</v>
      </c>
      <c r="U49" s="88">
        <v>-41.6824</v>
      </c>
      <c r="V49" s="88">
        <v>15.7379</v>
      </c>
      <c r="W49" s="109">
        <v>2.12E8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-23.5348</v>
      </c>
      <c r="D50" s="106">
        <v>0.494959</v>
      </c>
      <c r="E50" s="84">
        <v>-29.5686</v>
      </c>
      <c r="F50" s="106">
        <v>0.486785</v>
      </c>
      <c r="G50" s="108">
        <v>-1075.56</v>
      </c>
      <c r="H50" s="106">
        <v>0.007061</v>
      </c>
      <c r="I50" s="106">
        <v>-1222.95</v>
      </c>
      <c r="J50" s="106">
        <v>0.004518</v>
      </c>
      <c r="K50" s="106">
        <v>-635.671</v>
      </c>
      <c r="L50" s="109">
        <v>0.001546</v>
      </c>
      <c r="M50" s="107">
        <v>331.189</v>
      </c>
      <c r="N50" s="106">
        <v>0.004162</v>
      </c>
      <c r="O50" s="107">
        <v>191.047</v>
      </c>
      <c r="P50" s="109">
        <v>2.88E-5</v>
      </c>
      <c r="Q50" s="107">
        <v>1102.77</v>
      </c>
      <c r="R50" s="109">
        <v>2.46E-4</v>
      </c>
      <c r="S50" s="107">
        <v>-1660.0</v>
      </c>
      <c r="T50" s="106">
        <v>6.95E-4</v>
      </c>
      <c r="U50" s="88">
        <v>-39.6434</v>
      </c>
      <c r="V50" s="88">
        <v>9.9623</v>
      </c>
      <c r="W50" s="109">
        <v>5.3E8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-25.5443</v>
      </c>
      <c r="D51" s="106">
        <v>0.427091</v>
      </c>
      <c r="E51" s="84">
        <v>-28.8948</v>
      </c>
      <c r="F51" s="109">
        <v>0.554691</v>
      </c>
      <c r="G51" s="108">
        <v>-1326.33</v>
      </c>
      <c r="H51" s="109">
        <v>0.005436</v>
      </c>
      <c r="I51" s="106">
        <v>-1358.91</v>
      </c>
      <c r="J51" s="109">
        <v>0.005046</v>
      </c>
      <c r="K51" s="106">
        <v>-739.487</v>
      </c>
      <c r="L51" s="109">
        <v>0.001265</v>
      </c>
      <c r="M51" s="107">
        <v>280.503</v>
      </c>
      <c r="N51" s="106">
        <v>0.00554</v>
      </c>
      <c r="O51" s="107">
        <v>102.44</v>
      </c>
      <c r="P51" s="109">
        <v>6.04E-5</v>
      </c>
      <c r="Q51" s="107">
        <v>1156.65</v>
      </c>
      <c r="R51" s="109">
        <v>2.76E-4</v>
      </c>
      <c r="S51" s="107">
        <v>-1660.0</v>
      </c>
      <c r="T51" s="106">
        <v>5.94E-4</v>
      </c>
      <c r="U51" s="88">
        <v>-41.0473</v>
      </c>
      <c r="V51" s="88">
        <v>13.325</v>
      </c>
      <c r="W51" s="109">
        <v>2.96E8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-25.43</v>
      </c>
      <c r="D52" s="106">
        <v>0.313139</v>
      </c>
      <c r="E52" s="84">
        <v>-173.04</v>
      </c>
      <c r="F52" s="106">
        <v>0.638634</v>
      </c>
      <c r="G52" s="108">
        <v>-2614.72</v>
      </c>
      <c r="H52" s="109">
        <v>0.026594</v>
      </c>
      <c r="I52" s="106">
        <v>-2482.1</v>
      </c>
      <c r="J52" s="109">
        <v>0.015366</v>
      </c>
      <c r="K52" s="106">
        <v>-601.895</v>
      </c>
      <c r="L52" s="109">
        <v>0.001079</v>
      </c>
      <c r="M52" s="107">
        <v>698.147</v>
      </c>
      <c r="N52" s="106">
        <v>0.003286</v>
      </c>
      <c r="O52" s="107">
        <v>205.216</v>
      </c>
      <c r="P52" s="106">
        <v>2.54E-4</v>
      </c>
      <c r="Q52" s="107">
        <v>2397.86</v>
      </c>
      <c r="R52" s="106">
        <v>8.9E-4</v>
      </c>
      <c r="S52" s="107">
        <v>-1660.0</v>
      </c>
      <c r="T52" s="106">
        <v>7.57E-4</v>
      </c>
      <c r="U52" s="88">
        <v>-223.575</v>
      </c>
      <c r="V52" s="88">
        <v>9.16712</v>
      </c>
      <c r="W52" s="109">
        <v>6.26E8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-25.1646</v>
      </c>
      <c r="D53" s="106">
        <v>0.141663</v>
      </c>
      <c r="E53" s="84">
        <v>-199.504</v>
      </c>
      <c r="F53" s="106">
        <v>0.797675</v>
      </c>
      <c r="G53" s="108">
        <v>-2394.72</v>
      </c>
      <c r="H53" s="106">
        <v>0.037665</v>
      </c>
      <c r="I53" s="106">
        <v>-2437.17</v>
      </c>
      <c r="J53" s="109">
        <v>0.016824</v>
      </c>
      <c r="K53" s="106">
        <v>-692.104</v>
      </c>
      <c r="L53" s="109">
        <v>4.38E-4</v>
      </c>
      <c r="M53" s="107">
        <v>1243.26</v>
      </c>
      <c r="N53" s="106">
        <v>0.00377</v>
      </c>
      <c r="O53" s="107">
        <v>184.867</v>
      </c>
      <c r="P53" s="106">
        <v>3.75E-4</v>
      </c>
      <c r="Q53" s="107">
        <v>2269.65</v>
      </c>
      <c r="R53" s="106">
        <v>0.001296</v>
      </c>
      <c r="S53" s="107">
        <v>-1660.0</v>
      </c>
      <c r="T53" s="109">
        <v>2.94E-4</v>
      </c>
      <c r="U53" s="88">
        <v>-286.997</v>
      </c>
      <c r="V53" s="88">
        <v>4.05619</v>
      </c>
      <c r="W53" s="109">
        <v>3.2E9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-23.6567</v>
      </c>
      <c r="D54" s="106">
        <v>0.023957</v>
      </c>
      <c r="E54" s="84">
        <v>-79.4298</v>
      </c>
      <c r="F54" s="106">
        <v>0.944599</v>
      </c>
      <c r="G54" s="108">
        <v>-1623.0</v>
      </c>
      <c r="H54" s="106">
        <v>0.014317</v>
      </c>
      <c r="I54" s="106">
        <v>-2234.59</v>
      </c>
      <c r="J54" s="109">
        <v>0.004402</v>
      </c>
      <c r="K54" s="106">
        <v>-704.015</v>
      </c>
      <c r="L54" s="109">
        <v>7.33E-5</v>
      </c>
      <c r="M54" s="107">
        <v>632.098</v>
      </c>
      <c r="N54" s="106">
        <v>0.011432</v>
      </c>
      <c r="O54" s="107">
        <v>93.1481</v>
      </c>
      <c r="P54" s="109">
        <v>2.46E-4</v>
      </c>
      <c r="Q54" s="107">
        <v>1094.47</v>
      </c>
      <c r="R54" s="106">
        <v>9.22E-4</v>
      </c>
      <c r="S54" s="107">
        <v>-1660.0</v>
      </c>
      <c r="T54" s="109">
        <v>5.22E-5</v>
      </c>
      <c r="U54" s="88">
        <v>-100.549</v>
      </c>
      <c r="V54" s="88">
        <v>2.25502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-25.4544</v>
      </c>
      <c r="D58" s="106">
        <v>0.320009</v>
      </c>
      <c r="E58" s="84">
        <v>-63.0297</v>
      </c>
      <c r="F58" s="106">
        <v>0.631525</v>
      </c>
      <c r="G58" s="108">
        <v>-1468.13</v>
      </c>
      <c r="H58" s="106">
        <v>0.010544</v>
      </c>
      <c r="I58" s="106">
        <v>-1459.59</v>
      </c>
      <c r="J58" s="106">
        <v>0.013871</v>
      </c>
      <c r="K58" s="106">
        <v>-1326.53</v>
      </c>
      <c r="L58" s="109">
        <v>0.012675</v>
      </c>
      <c r="M58" s="107">
        <v>547.047</v>
      </c>
      <c r="N58" s="106">
        <v>0.003769</v>
      </c>
      <c r="O58" s="107">
        <v>116.006</v>
      </c>
      <c r="P58" s="109">
        <v>8.57E-5</v>
      </c>
      <c r="Q58" s="107">
        <v>1360.3</v>
      </c>
      <c r="R58" s="106">
        <v>4.13E-4</v>
      </c>
      <c r="S58" s="107">
        <v>-1660.0</v>
      </c>
      <c r="T58" s="106">
        <v>0.007109</v>
      </c>
      <c r="U58" s="88">
        <v>-109.658</v>
      </c>
      <c r="V58" s="88">
        <v>5.70772</v>
      </c>
      <c r="W58" s="109">
        <v>1.61E9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-25.4019</v>
      </c>
      <c r="D59" s="106">
        <v>0.210786</v>
      </c>
      <c r="E59" s="84">
        <v>-67.514</v>
      </c>
      <c r="F59" s="106">
        <v>0.724352</v>
      </c>
      <c r="G59" s="108">
        <v>-1101.16</v>
      </c>
      <c r="H59" s="106">
        <v>0.014658</v>
      </c>
      <c r="I59" s="106">
        <v>-1050.53</v>
      </c>
      <c r="J59" s="106">
        <v>0.028398</v>
      </c>
      <c r="K59" s="106">
        <v>-1143.55</v>
      </c>
      <c r="L59" s="109">
        <v>0.011939</v>
      </c>
      <c r="M59" s="107">
        <v>661.695</v>
      </c>
      <c r="N59" s="106">
        <v>0.005211</v>
      </c>
      <c r="O59" s="107">
        <v>84.4355</v>
      </c>
      <c r="P59" s="109">
        <v>1.25E-4</v>
      </c>
      <c r="Q59" s="107">
        <v>1057.27</v>
      </c>
      <c r="R59" s="106">
        <v>6.97E-4</v>
      </c>
      <c r="S59" s="107">
        <v>-1660.0</v>
      </c>
      <c r="T59" s="106">
        <v>0.003835</v>
      </c>
      <c r="U59" s="88">
        <v>-116.056</v>
      </c>
      <c r="V59" s="88">
        <v>3.08179</v>
      </c>
      <c r="W59" s="109">
        <v>5.54E9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-27.9235</v>
      </c>
      <c r="D60" s="106">
        <v>0.277547</v>
      </c>
      <c r="E60" s="84">
        <v>-48.4784</v>
      </c>
      <c r="F60" s="106">
        <v>0.671988</v>
      </c>
      <c r="G60" s="108">
        <v>-709.848</v>
      </c>
      <c r="H60" s="106">
        <v>0.011412</v>
      </c>
      <c r="I60" s="106">
        <v>-668.71</v>
      </c>
      <c r="J60" s="106">
        <v>0.025223</v>
      </c>
      <c r="K60" s="106">
        <v>-891.28</v>
      </c>
      <c r="L60" s="109">
        <v>0.005629</v>
      </c>
      <c r="M60" s="107">
        <v>531.573</v>
      </c>
      <c r="N60" s="106">
        <v>0.006274</v>
      </c>
      <c r="O60" s="107">
        <v>54.3131</v>
      </c>
      <c r="P60" s="109">
        <v>9.89E-5</v>
      </c>
      <c r="Q60" s="107">
        <v>668.259</v>
      </c>
      <c r="R60" s="106">
        <v>6.16E-4</v>
      </c>
      <c r="S60" s="107">
        <v>-1660.0</v>
      </c>
      <c r="T60" s="106">
        <v>0.001213</v>
      </c>
      <c r="U60" s="88">
        <v>-68.574</v>
      </c>
      <c r="V60" s="88">
        <v>2.30144</v>
      </c>
      <c r="W60" s="109">
        <v>9.93E9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-27.9459</v>
      </c>
      <c r="D61" s="106">
        <v>0.911579</v>
      </c>
      <c r="E61" s="84">
        <v>-29.3855</v>
      </c>
      <c r="F61" s="106">
        <v>0.083546</v>
      </c>
      <c r="G61" s="108">
        <v>-1178.97</v>
      </c>
      <c r="H61" s="106">
        <v>6.74E-4</v>
      </c>
      <c r="I61" s="106">
        <v>-1197.25</v>
      </c>
      <c r="J61" s="106">
        <v>6.93E-4</v>
      </c>
      <c r="K61" s="106">
        <v>-754.7</v>
      </c>
      <c r="L61" s="109">
        <v>8.47E-4</v>
      </c>
      <c r="M61" s="107">
        <v>162.389</v>
      </c>
      <c r="N61" s="109">
        <v>0.001268</v>
      </c>
      <c r="O61" s="107">
        <v>89.8488</v>
      </c>
      <c r="P61" s="109">
        <v>6.78E-6</v>
      </c>
      <c r="Q61" s="107">
        <v>1055.92</v>
      </c>
      <c r="R61" s="109">
        <v>2.88E-5</v>
      </c>
      <c r="S61" s="107">
        <v>-1660.0</v>
      </c>
      <c r="T61" s="106">
        <v>0.001358</v>
      </c>
      <c r="U61" s="88">
        <v>-32.2114</v>
      </c>
      <c r="V61" s="88">
        <v>1.49808</v>
      </c>
      <c r="W61" s="109">
        <v>2.34E10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-32.269</v>
      </c>
      <c r="D62" s="106">
        <v>0.901639</v>
      </c>
      <c r="E62" s="84">
        <v>-34.0444</v>
      </c>
      <c r="F62" s="106">
        <v>0.093092</v>
      </c>
      <c r="G62" s="108">
        <v>-929.205</v>
      </c>
      <c r="H62" s="106">
        <v>9.17E-4</v>
      </c>
      <c r="I62" s="106">
        <v>-910.364</v>
      </c>
      <c r="J62" s="106">
        <v>0.001025</v>
      </c>
      <c r="K62" s="106">
        <v>-652.374</v>
      </c>
      <c r="L62" s="109">
        <v>0.001254</v>
      </c>
      <c r="M62" s="107">
        <v>308.719</v>
      </c>
      <c r="N62" s="109">
        <v>0.001005</v>
      </c>
      <c r="O62" s="107">
        <v>72.8449</v>
      </c>
      <c r="P62" s="109">
        <v>9.56E-6</v>
      </c>
      <c r="Q62" s="107">
        <v>808.018</v>
      </c>
      <c r="R62" s="109">
        <v>4.28E-5</v>
      </c>
      <c r="S62" s="107">
        <v>-1660.0</v>
      </c>
      <c r="T62" s="106">
        <v>0.001016</v>
      </c>
      <c r="U62" s="88">
        <v>-36.2083</v>
      </c>
      <c r="V62" s="88">
        <v>1.00598</v>
      </c>
      <c r="W62" s="109">
        <v>5.19E10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-34.8678</v>
      </c>
      <c r="D63" s="106">
        <v>0.888672</v>
      </c>
      <c r="E63" s="84">
        <v>-28.6933</v>
      </c>
      <c r="F63" s="106">
        <v>0.106109</v>
      </c>
      <c r="G63" s="108">
        <v>-613.862</v>
      </c>
      <c r="H63" s="106">
        <v>9.7E-4</v>
      </c>
      <c r="I63" s="106">
        <v>-596.219</v>
      </c>
      <c r="J63" s="106">
        <v>0.001136</v>
      </c>
      <c r="K63" s="106">
        <v>-463.195</v>
      </c>
      <c r="L63" s="109">
        <v>0.001461</v>
      </c>
      <c r="M63" s="107">
        <v>330.714</v>
      </c>
      <c r="N63" s="109">
        <v>0.001095</v>
      </c>
      <c r="O63" s="107">
        <v>45.3262</v>
      </c>
      <c r="P63" s="109">
        <v>7.27E-6</v>
      </c>
      <c r="Q63" s="107">
        <v>549.136</v>
      </c>
      <c r="R63" s="109">
        <v>4.9E-5</v>
      </c>
      <c r="S63" s="107">
        <v>-1660.0</v>
      </c>
      <c r="T63" s="106">
        <v>5.0E-4</v>
      </c>
      <c r="U63" s="88">
        <v>-36.4213</v>
      </c>
      <c r="V63" s="88">
        <v>0.920736</v>
      </c>
      <c r="W63" s="109">
        <v>6.2E10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-2.02E-12</v>
      </c>
      <c r="F70" s="109">
        <v>2.52E-11</v>
      </c>
      <c r="G70" s="109">
        <v>8.4E-11</v>
      </c>
      <c r="H70" s="109">
        <v>-3.78E-10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-2.02E-12</v>
      </c>
      <c r="E71" s="109">
        <v>6.06E-11</v>
      </c>
      <c r="F71" s="109">
        <v>-2.68E-9</v>
      </c>
      <c r="G71" s="109">
        <v>1.5E-10</v>
      </c>
      <c r="H71" s="109">
        <v>-1.38E-9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2.52E-11</v>
      </c>
      <c r="E72" s="109">
        <v>-2.68E-9</v>
      </c>
      <c r="F72" s="109">
        <v>1.53E-7</v>
      </c>
      <c r="G72" s="109">
        <v>-4.46E-8</v>
      </c>
      <c r="H72" s="109">
        <v>9.76E-8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8.4E-11</v>
      </c>
      <c r="E73" s="109">
        <v>1.5E-10</v>
      </c>
      <c r="F73" s="109">
        <v>-4.46E-8</v>
      </c>
      <c r="G73" s="109">
        <v>5.11E-8</v>
      </c>
      <c r="H73" s="109">
        <v>-6.42E-8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-3.78E-10</v>
      </c>
      <c r="E74" s="109">
        <v>-1.38E-9</v>
      </c>
      <c r="F74" s="109">
        <v>9.76E-8</v>
      </c>
      <c r="G74" s="109">
        <v>-6.42E-8</v>
      </c>
      <c r="H74" s="109">
        <v>2.4E-7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-34.9959</v>
      </c>
      <c r="Q9" s="84">
        <v>0.741986</v>
      </c>
      <c r="R9" s="85">
        <f t="shared" ref="R9:R13" si="16">Q9/abs(P9)</f>
        <v>0.02120208367</v>
      </c>
      <c r="S9" s="86">
        <f>R9/sqrt(sum(Y39:Y41))</f>
        <v>0.02364719357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-27.4899</v>
      </c>
      <c r="Q10" s="84">
        <v>1.71235</v>
      </c>
      <c r="R10" s="85">
        <f t="shared" si="16"/>
        <v>0.0622901502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-605.301</v>
      </c>
      <c r="Q11" s="84">
        <v>87.558</v>
      </c>
      <c r="R11" s="85">
        <f t="shared" si="16"/>
        <v>0.1446519996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0.02761353463</v>
      </c>
      <c r="D12" s="77">
        <f t="shared" si="3"/>
        <v>0.3668842377</v>
      </c>
      <c r="E12" s="77">
        <f t="shared" si="4"/>
        <v>0.2150381487</v>
      </c>
      <c r="F12" s="77">
        <f t="shared" si="5"/>
        <v>0.3588945534</v>
      </c>
      <c r="G12" s="77">
        <f t="shared" si="6"/>
        <v>0.03628636507</v>
      </c>
      <c r="H12" s="77">
        <f t="shared" si="7"/>
        <v>-0.009940371967</v>
      </c>
      <c r="I12" s="77">
        <f t="shared" si="8"/>
        <v>-0.0001263454289</v>
      </c>
      <c r="J12" s="77">
        <f t="shared" si="9"/>
        <v>-0.008367229574</v>
      </c>
      <c r="K12" s="77">
        <f t="shared" si="10"/>
        <v>0.01372043967</v>
      </c>
      <c r="L12" s="23">
        <f t="shared" ref="L12:M12" si="19">U55</f>
        <v>-220.439</v>
      </c>
      <c r="M12" s="23">
        <f t="shared" si="19"/>
        <v>6.98077</v>
      </c>
      <c r="N12" s="78">
        <f t="shared" si="12"/>
        <v>0.03166758151</v>
      </c>
      <c r="O12" s="82" t="s">
        <v>105</v>
      </c>
      <c r="P12" s="84">
        <v>-590.969</v>
      </c>
      <c r="Q12" s="84">
        <v>49.3001</v>
      </c>
      <c r="R12" s="85">
        <f t="shared" si="16"/>
        <v>0.08342248071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0.009414419949</v>
      </c>
      <c r="D13" s="77">
        <f t="shared" si="3"/>
        <v>0.4737818353</v>
      </c>
      <c r="E13" s="77">
        <f t="shared" si="4"/>
        <v>0.246568297</v>
      </c>
      <c r="F13" s="77">
        <f t="shared" si="5"/>
        <v>0.2910212036</v>
      </c>
      <c r="G13" s="77">
        <f t="shared" si="6"/>
        <v>0.01439816042</v>
      </c>
      <c r="H13" s="77">
        <f t="shared" si="7"/>
        <v>-0.0299362942</v>
      </c>
      <c r="I13" s="77">
        <f t="shared" si="8"/>
        <v>-0.0001508002987</v>
      </c>
      <c r="J13" s="77">
        <f t="shared" si="9"/>
        <v>-0.009865074984</v>
      </c>
      <c r="K13" s="77">
        <f t="shared" si="10"/>
        <v>0.004757791054</v>
      </c>
      <c r="L13" s="23">
        <f t="shared" ref="L13:M13" si="20">U56</f>
        <v>-198.176</v>
      </c>
      <c r="M13" s="23">
        <f t="shared" si="20"/>
        <v>2.60451</v>
      </c>
      <c r="N13" s="78">
        <f t="shared" si="12"/>
        <v>0.01314240877</v>
      </c>
      <c r="O13" s="82" t="s">
        <v>106</v>
      </c>
      <c r="P13" s="84">
        <v>-445.289</v>
      </c>
      <c r="Q13" s="84">
        <v>103.469</v>
      </c>
      <c r="R13" s="85">
        <f t="shared" si="16"/>
        <v>0.2323637009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0.005136214811</v>
      </c>
      <c r="D14" s="77">
        <f t="shared" si="3"/>
        <v>0.5717999447</v>
      </c>
      <c r="E14" s="77">
        <f t="shared" si="4"/>
        <v>0.2408040142</v>
      </c>
      <c r="F14" s="77">
        <f t="shared" si="5"/>
        <v>0.2422915531</v>
      </c>
      <c r="G14" s="77">
        <f t="shared" si="6"/>
        <v>0.008415846191</v>
      </c>
      <c r="H14" s="77">
        <f t="shared" si="7"/>
        <v>-0.06089537321</v>
      </c>
      <c r="I14" s="77">
        <f t="shared" si="8"/>
        <v>-0.0001517198738</v>
      </c>
      <c r="J14" s="77">
        <f t="shared" si="9"/>
        <v>-0.01003420988</v>
      </c>
      <c r="K14" s="77">
        <f t="shared" si="10"/>
        <v>0.002634164994</v>
      </c>
      <c r="L14" s="23">
        <f t="shared" ref="L14:M14" si="21">U57</f>
        <v>-104.61</v>
      </c>
      <c r="M14" s="23">
        <f t="shared" si="21"/>
        <v>1.87551</v>
      </c>
      <c r="N14" s="78">
        <f t="shared" si="12"/>
        <v>0.01792859191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0.08740752478</v>
      </c>
      <c r="D15" s="77">
        <f t="shared" si="3"/>
        <v>0.3523892586</v>
      </c>
      <c r="E15" s="77">
        <f t="shared" si="4"/>
        <v>0.13809329</v>
      </c>
      <c r="F15" s="77">
        <f t="shared" si="5"/>
        <v>0.1626087712</v>
      </c>
      <c r="G15" s="77">
        <f t="shared" si="6"/>
        <v>0.1523734108</v>
      </c>
      <c r="H15" s="77">
        <f t="shared" si="7"/>
        <v>-0.02037472167</v>
      </c>
      <c r="I15" s="77">
        <f t="shared" si="8"/>
        <v>-0.00008989732828</v>
      </c>
      <c r="J15" s="77">
        <f t="shared" si="9"/>
        <v>-0.004885618936</v>
      </c>
      <c r="K15" s="77">
        <f t="shared" si="10"/>
        <v>0.1324723754</v>
      </c>
      <c r="L15" s="23">
        <f t="shared" ref="L15:M15" si="22">U58</f>
        <v>-98.2549</v>
      </c>
      <c r="M15" s="23">
        <f t="shared" si="22"/>
        <v>5.37128</v>
      </c>
      <c r="N15" s="78">
        <f t="shared" si="12"/>
        <v>0.05466679015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0.05916964177</v>
      </c>
      <c r="D16" s="77">
        <f t="shared" si="3"/>
        <v>0.4216343293</v>
      </c>
      <c r="E16" s="77">
        <f t="shared" si="4"/>
        <v>0.1309903248</v>
      </c>
      <c r="F16" s="77">
        <f t="shared" si="5"/>
        <v>0.2261376045</v>
      </c>
      <c r="G16" s="77">
        <f t="shared" si="6"/>
        <v>0.1288196705</v>
      </c>
      <c r="H16" s="77">
        <f t="shared" si="7"/>
        <v>-0.03146437403</v>
      </c>
      <c r="I16" s="77">
        <f t="shared" si="8"/>
        <v>-0.00009141148421</v>
      </c>
      <c r="J16" s="77">
        <f t="shared" si="9"/>
        <v>-0.006046684403</v>
      </c>
      <c r="K16" s="77">
        <f t="shared" si="10"/>
        <v>0.07085543083</v>
      </c>
      <c r="L16" s="23">
        <f t="shared" ref="L16:M16" si="23">U59</f>
        <v>-102.802</v>
      </c>
      <c r="M16" s="23">
        <f t="shared" si="23"/>
        <v>2.99198</v>
      </c>
      <c r="N16" s="78">
        <f t="shared" si="12"/>
        <v>0.02910429758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0.2244093172</v>
      </c>
      <c r="D17" s="77">
        <f t="shared" si="3"/>
        <v>0.4222947808</v>
      </c>
      <c r="E17" s="77">
        <f t="shared" si="4"/>
        <v>0.09999025156</v>
      </c>
      <c r="F17" s="77">
        <f t="shared" si="5"/>
        <v>0.1943034366</v>
      </c>
      <c r="G17" s="77">
        <f t="shared" si="6"/>
        <v>0.07469504172</v>
      </c>
      <c r="H17" s="77">
        <f t="shared" si="7"/>
        <v>-0.0442537544</v>
      </c>
      <c r="I17" s="77">
        <f t="shared" si="8"/>
        <v>-0.00006953966879</v>
      </c>
      <c r="J17" s="77">
        <f t="shared" si="9"/>
        <v>-0.004926672294</v>
      </c>
      <c r="K17" s="77">
        <f t="shared" si="10"/>
        <v>0.03356627148</v>
      </c>
      <c r="L17" s="23">
        <f t="shared" ref="L17:M17" si="24">U60</f>
        <v>-57.8122</v>
      </c>
      <c r="M17" s="23">
        <f t="shared" si="24"/>
        <v>2.04749</v>
      </c>
      <c r="N17" s="78">
        <f t="shared" si="12"/>
        <v>0.03541622702</v>
      </c>
      <c r="O17" s="23"/>
      <c r="P17" s="23"/>
      <c r="Q17" s="93"/>
      <c r="R17" s="95" t="s">
        <v>108</v>
      </c>
      <c r="S17" s="96">
        <f>$R$9/sqrt(sum(Y27:Y29))</f>
        <v>0.3191139861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0.8132479268</v>
      </c>
      <c r="D18" s="77">
        <f t="shared" si="3"/>
        <v>0.06824394271</v>
      </c>
      <c r="E18" s="77">
        <f t="shared" si="4"/>
        <v>0.02143311503</v>
      </c>
      <c r="F18" s="77">
        <f t="shared" si="5"/>
        <v>0.02226564161</v>
      </c>
      <c r="G18" s="77">
        <f t="shared" si="6"/>
        <v>0.01655647229</v>
      </c>
      <c r="H18" s="77">
        <f t="shared" si="7"/>
        <v>-0.005752345482</v>
      </c>
      <c r="I18" s="77">
        <f t="shared" si="8"/>
        <v>-0.00001712696476</v>
      </c>
      <c r="J18" s="77">
        <f t="shared" si="9"/>
        <v>-0.0008454462794</v>
      </c>
      <c r="K18" s="77">
        <f t="shared" si="10"/>
        <v>0.06486016198</v>
      </c>
      <c r="L18" s="23">
        <f t="shared" ref="L18:M18" si="25">U61</f>
        <v>-31.608</v>
      </c>
      <c r="M18" s="23">
        <f t="shared" si="25"/>
        <v>1.50937</v>
      </c>
      <c r="N18" s="78">
        <f t="shared" si="12"/>
        <v>0.04775278411</v>
      </c>
      <c r="O18" s="78">
        <f t="shared" ref="O18:O23" si="27">M18/abs(C61)/D61</f>
        <v>0.0587186054</v>
      </c>
      <c r="P18" s="23"/>
      <c r="Q18" s="93"/>
      <c r="R18" s="95" t="s">
        <v>109</v>
      </c>
      <c r="S18" s="96">
        <f>$R$9/sqrt(sum(Y30:Y32))</f>
        <v>0.3012574889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0.828980497</v>
      </c>
      <c r="D19" s="77">
        <f t="shared" si="3"/>
        <v>0.07591870386</v>
      </c>
      <c r="E19" s="77">
        <f t="shared" si="4"/>
        <v>0.02030108336</v>
      </c>
      <c r="F19" s="77">
        <f t="shared" si="5"/>
        <v>0.02162243118</v>
      </c>
      <c r="G19" s="77">
        <f t="shared" si="6"/>
        <v>0.01837268949</v>
      </c>
      <c r="H19" s="77">
        <f t="shared" si="7"/>
        <v>-0.007552208359</v>
      </c>
      <c r="I19" s="77">
        <f t="shared" si="8"/>
        <v>-0.00001597695119</v>
      </c>
      <c r="J19" s="77">
        <f t="shared" si="9"/>
        <v>-0.0008099886113</v>
      </c>
      <c r="K19" s="77">
        <f t="shared" si="10"/>
        <v>0.04317847572</v>
      </c>
      <c r="L19" s="23">
        <f t="shared" ref="L19:M19" si="26">U62</f>
        <v>-35.5617</v>
      </c>
      <c r="M19" s="23">
        <f t="shared" si="26"/>
        <v>1.01547</v>
      </c>
      <c r="N19" s="78">
        <f t="shared" si="12"/>
        <v>0.02855515906</v>
      </c>
      <c r="O19" s="78">
        <f t="shared" si="27"/>
        <v>0.03444611685</v>
      </c>
      <c r="P19" s="97">
        <f>1/sqrt(1/O18^2+1/O19^2+1/O20^2)</f>
        <v>0.0211828093</v>
      </c>
      <c r="Q19" s="93"/>
      <c r="R19" s="95" t="s">
        <v>110</v>
      </c>
      <c r="S19" s="96">
        <f>$R$9/sqrt(sum(Y33:Y35))</f>
        <v>0.2377922029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0.8672830143</v>
      </c>
      <c r="D20" s="77">
        <f t="shared" si="3"/>
        <v>0.07438815088</v>
      </c>
      <c r="E20" s="77">
        <f t="shared" si="4"/>
        <v>0.01430951871</v>
      </c>
      <c r="F20" s="77">
        <f t="shared" si="5"/>
        <v>0.01588025278</v>
      </c>
      <c r="G20" s="77">
        <f t="shared" si="6"/>
        <v>0.01582706495</v>
      </c>
      <c r="H20" s="77">
        <f t="shared" si="7"/>
        <v>-0.008856706426</v>
      </c>
      <c r="I20" s="77">
        <f t="shared" si="8"/>
        <v>-0.000007951716437</v>
      </c>
      <c r="J20" s="77">
        <f t="shared" si="9"/>
        <v>-0.0006575316341</v>
      </c>
      <c r="K20" s="77">
        <f t="shared" si="10"/>
        <v>0.0218220181</v>
      </c>
      <c r="L20" s="23">
        <f t="shared" ref="L20:M20" si="28">U63</f>
        <v>-36.2093</v>
      </c>
      <c r="M20" s="23">
        <f t="shared" si="28"/>
        <v>0.948679</v>
      </c>
      <c r="N20" s="78">
        <f t="shared" si="12"/>
        <v>0.0261998713</v>
      </c>
      <c r="O20" s="78">
        <f t="shared" si="27"/>
        <v>0.03020913689</v>
      </c>
      <c r="P20" s="23"/>
      <c r="Q20" s="93"/>
      <c r="R20" s="95" t="s">
        <v>111</v>
      </c>
      <c r="S20" s="96">
        <f>$R$9/sqrt(sum(Y36:Y38))</f>
        <v>0.09558721564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0.02364719357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0.05889668458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0.02120208367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0.0009777938418</v>
      </c>
      <c r="Z27" s="78">
        <f t="shared" si="33"/>
        <v>0.001823015611</v>
      </c>
      <c r="AA27" s="78">
        <f t="shared" si="33"/>
        <v>0.001081179229</v>
      </c>
      <c r="AB27" s="78">
        <f t="shared" si="33"/>
        <v>0.0009113772102</v>
      </c>
      <c r="AC27" s="78">
        <f t="shared" si="33"/>
        <v>0.001163652672</v>
      </c>
      <c r="AD27" s="78">
        <f t="shared" si="33"/>
        <v>0.001708441899</v>
      </c>
      <c r="AE27" s="78">
        <f t="shared" si="33"/>
        <v>0.001111381952</v>
      </c>
      <c r="AF27" s="78">
        <f t="shared" si="33"/>
        <v>0.0009270707229</v>
      </c>
      <c r="AG27" s="78">
        <f t="shared" si="33"/>
        <v>0.001194402127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0.002321997875</v>
      </c>
      <c r="Z28" s="78">
        <f t="shared" si="45"/>
        <v>0.005376571712</v>
      </c>
      <c r="AA28" s="78">
        <f t="shared" si="45"/>
        <v>0.003492856484</v>
      </c>
      <c r="AB28" s="78">
        <f t="shared" si="45"/>
        <v>0.002275061395</v>
      </c>
      <c r="AC28" s="78">
        <f t="shared" si="45"/>
        <v>0.002651067009</v>
      </c>
      <c r="AD28" s="78">
        <f t="shared" si="45"/>
        <v>0.004266713795</v>
      </c>
      <c r="AE28" s="78">
        <f t="shared" si="45"/>
        <v>0.00158561698</v>
      </c>
      <c r="AF28" s="78">
        <f t="shared" si="45"/>
        <v>0.002731941118</v>
      </c>
      <c r="AG28" s="78">
        <f t="shared" si="45"/>
        <v>0.002272381828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0.001114544525</v>
      </c>
      <c r="Z29" s="78">
        <f t="shared" si="47"/>
        <v>0.003137353814</v>
      </c>
      <c r="AA29" s="78">
        <f t="shared" si="47"/>
        <v>0.001644802944</v>
      </c>
      <c r="AB29" s="78">
        <f t="shared" si="47"/>
        <v>0.001460419608</v>
      </c>
      <c r="AC29" s="78">
        <f t="shared" si="47"/>
        <v>0.001330921113</v>
      </c>
      <c r="AD29" s="78">
        <f t="shared" si="47"/>
        <v>0.003637486977</v>
      </c>
      <c r="AE29" s="78">
        <f t="shared" si="47"/>
        <v>0.003626170884</v>
      </c>
      <c r="AF29" s="78">
        <f t="shared" si="47"/>
        <v>0.001704885345</v>
      </c>
      <c r="AG29" s="78">
        <f t="shared" si="47"/>
        <v>0.001165735894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0.001101875344</v>
      </c>
      <c r="Z30" s="78">
        <f t="shared" si="49"/>
        <v>0.005665276963</v>
      </c>
      <c r="AA30" s="78">
        <f t="shared" si="49"/>
        <v>0.01166180965</v>
      </c>
      <c r="AB30" s="78">
        <f t="shared" si="49"/>
        <v>0.006763927227</v>
      </c>
      <c r="AC30" s="78">
        <f t="shared" si="49"/>
        <v>0.00139348102</v>
      </c>
      <c r="AD30" s="78">
        <f t="shared" si="49"/>
        <v>0.002781986701</v>
      </c>
      <c r="AE30" s="78">
        <f t="shared" si="49"/>
        <v>0.01202131012</v>
      </c>
      <c r="AF30" s="78">
        <f t="shared" si="49"/>
        <v>0.008825014181</v>
      </c>
      <c r="AG30" s="78">
        <f t="shared" si="49"/>
        <v>0.001783885709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0.002457349661</v>
      </c>
      <c r="Z31" s="78">
        <f t="shared" si="51"/>
        <v>0.03720132686</v>
      </c>
      <c r="AA31" s="78">
        <f t="shared" si="51"/>
        <v>0.08599518859</v>
      </c>
      <c r="AB31" s="78">
        <f t="shared" si="51"/>
        <v>0.03870435233</v>
      </c>
      <c r="AC31" s="78">
        <f t="shared" si="51"/>
        <v>0.002949873414</v>
      </c>
      <c r="AD31" s="78">
        <f t="shared" si="51"/>
        <v>0.0174951476</v>
      </c>
      <c r="AE31" s="78">
        <f t="shared" si="51"/>
        <v>0.09223162509</v>
      </c>
      <c r="AF31" s="78">
        <f t="shared" si="51"/>
        <v>0.06651559364</v>
      </c>
      <c r="AG31" s="78">
        <f t="shared" si="51"/>
        <v>0.003672883978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0.001393923906</v>
      </c>
      <c r="Z32" s="78">
        <f t="shared" si="53"/>
        <v>0.1482104053</v>
      </c>
      <c r="AA32" s="78">
        <f t="shared" si="53"/>
        <v>0.1067625006</v>
      </c>
      <c r="AB32" s="78">
        <f t="shared" si="53"/>
        <v>0.03299996406</v>
      </c>
      <c r="AC32" s="78">
        <f t="shared" si="53"/>
        <v>0.001537552183</v>
      </c>
      <c r="AD32" s="78">
        <f t="shared" si="53"/>
        <v>0.1802149674</v>
      </c>
      <c r="AE32" s="78">
        <f t="shared" si="53"/>
        <v>0.196060683</v>
      </c>
      <c r="AF32" s="78">
        <f t="shared" si="53"/>
        <v>0.1548025388</v>
      </c>
      <c r="AG32" s="78">
        <f t="shared" si="53"/>
        <v>0.002100976326</v>
      </c>
    </row>
    <row r="33">
      <c r="A33" s="76">
        <v>3.0</v>
      </c>
      <c r="B33" s="68" t="s">
        <v>94</v>
      </c>
      <c r="C33" s="96">
        <f t="shared" si="34"/>
        <v>0.242778</v>
      </c>
      <c r="D33" s="96">
        <f t="shared" si="35"/>
        <v>0.683735</v>
      </c>
      <c r="E33" s="96">
        <f t="shared" si="36"/>
        <v>0.023662</v>
      </c>
      <c r="F33" s="96">
        <f t="shared" si="37"/>
        <v>0.038631</v>
      </c>
      <c r="G33" s="96">
        <f t="shared" si="38"/>
        <v>0.004571</v>
      </c>
      <c r="H33" s="96">
        <f t="shared" si="39"/>
        <v>0.003704</v>
      </c>
      <c r="I33" s="96">
        <f t="shared" si="40"/>
        <v>0.000195</v>
      </c>
      <c r="J33" s="96">
        <f t="shared" si="41"/>
        <v>0.000902</v>
      </c>
      <c r="K33" s="96">
        <f t="shared" si="42"/>
        <v>0.001822</v>
      </c>
      <c r="L33" s="99">
        <f t="shared" si="43"/>
        <v>1080000000</v>
      </c>
      <c r="M33" s="65"/>
      <c r="O33" s="100">
        <f t="shared" ref="O33:W33" si="54">C33*$L33</f>
        <v>262200240</v>
      </c>
      <c r="P33" s="100">
        <f t="shared" si="54"/>
        <v>738433800</v>
      </c>
      <c r="Q33" s="100">
        <f t="shared" si="54"/>
        <v>25554960</v>
      </c>
      <c r="R33" s="100">
        <f t="shared" si="54"/>
        <v>41721480</v>
      </c>
      <c r="S33" s="100">
        <f t="shared" si="54"/>
        <v>4936680</v>
      </c>
      <c r="T33" s="100">
        <f t="shared" si="54"/>
        <v>4000320</v>
      </c>
      <c r="U33" s="100">
        <f t="shared" si="54"/>
        <v>210600</v>
      </c>
      <c r="V33" s="100">
        <f t="shared" si="54"/>
        <v>974160</v>
      </c>
      <c r="W33" s="100">
        <f t="shared" si="54"/>
        <v>1967760</v>
      </c>
      <c r="X33" s="65"/>
      <c r="Y33" s="78">
        <f t="shared" ref="Y33:AG33" si="55">O33/O$45</f>
        <v>0.001753604769</v>
      </c>
      <c r="Z33" s="78">
        <f t="shared" si="55"/>
        <v>0.01120516558</v>
      </c>
      <c r="AA33" s="78">
        <f t="shared" si="55"/>
        <v>0.01843316667</v>
      </c>
      <c r="AB33" s="78">
        <f t="shared" si="55"/>
        <v>0.03045582492</v>
      </c>
      <c r="AC33" s="78">
        <f t="shared" si="55"/>
        <v>0.01246924435</v>
      </c>
      <c r="AD33" s="78">
        <f t="shared" si="55"/>
        <v>0.006110703162</v>
      </c>
      <c r="AE33" s="78">
        <f t="shared" si="55"/>
        <v>0.01629583228</v>
      </c>
      <c r="AF33" s="78">
        <f t="shared" si="55"/>
        <v>0.01579397379</v>
      </c>
      <c r="AG33" s="78">
        <f t="shared" si="55"/>
        <v>0.008959381882</v>
      </c>
    </row>
    <row r="34">
      <c r="A34" s="76">
        <v>3.0</v>
      </c>
      <c r="B34" s="68" t="s">
        <v>96</v>
      </c>
      <c r="C34" s="96">
        <f t="shared" si="34"/>
        <v>0.077283</v>
      </c>
      <c r="D34" s="96">
        <f t="shared" si="35"/>
        <v>0.840364</v>
      </c>
      <c r="E34" s="96">
        <f t="shared" si="36"/>
        <v>0.034926</v>
      </c>
      <c r="F34" s="96">
        <f t="shared" si="37"/>
        <v>0.037324</v>
      </c>
      <c r="G34" s="96">
        <f t="shared" si="38"/>
        <v>0.001626</v>
      </c>
      <c r="H34" s="96">
        <f t="shared" si="39"/>
        <v>0.00624</v>
      </c>
      <c r="I34" s="96">
        <f t="shared" si="40"/>
        <v>0.000278</v>
      </c>
      <c r="J34" s="96">
        <f t="shared" si="41"/>
        <v>0.00139</v>
      </c>
      <c r="K34" s="96">
        <f t="shared" si="42"/>
        <v>0.000568</v>
      </c>
      <c r="L34" s="99">
        <f t="shared" si="43"/>
        <v>7750000000</v>
      </c>
      <c r="M34" s="65"/>
      <c r="O34" s="100">
        <f t="shared" ref="O34:W34" si="56">C34*$L34</f>
        <v>598943250</v>
      </c>
      <c r="P34" s="100">
        <f t="shared" si="56"/>
        <v>6512821000</v>
      </c>
      <c r="Q34" s="100">
        <f t="shared" si="56"/>
        <v>270676500</v>
      </c>
      <c r="R34" s="100">
        <f t="shared" si="56"/>
        <v>289261000</v>
      </c>
      <c r="S34" s="100">
        <f t="shared" si="56"/>
        <v>12601500</v>
      </c>
      <c r="T34" s="100">
        <f t="shared" si="56"/>
        <v>48360000</v>
      </c>
      <c r="U34" s="100">
        <f t="shared" si="56"/>
        <v>2154500</v>
      </c>
      <c r="V34" s="100">
        <f t="shared" si="56"/>
        <v>10772500</v>
      </c>
      <c r="W34" s="100">
        <f t="shared" si="56"/>
        <v>4402000</v>
      </c>
      <c r="X34" s="65"/>
      <c r="Y34" s="78">
        <f t="shared" ref="Y34:AG34" si="57">O34/O$45</f>
        <v>0.004005754302</v>
      </c>
      <c r="Z34" s="78">
        <f t="shared" si="57"/>
        <v>0.09882705489</v>
      </c>
      <c r="AA34" s="78">
        <f t="shared" si="57"/>
        <v>0.195242921</v>
      </c>
      <c r="AB34" s="78">
        <f t="shared" si="57"/>
        <v>0.2111545988</v>
      </c>
      <c r="AC34" s="78">
        <f t="shared" si="57"/>
        <v>0.03182932307</v>
      </c>
      <c r="AD34" s="78">
        <f t="shared" si="57"/>
        <v>0.07387249143</v>
      </c>
      <c r="AE34" s="78">
        <f t="shared" si="57"/>
        <v>0.1667111617</v>
      </c>
      <c r="AF34" s="78">
        <f t="shared" si="57"/>
        <v>0.1746536325</v>
      </c>
      <c r="AG34" s="78">
        <f t="shared" si="57"/>
        <v>0.02004268765</v>
      </c>
    </row>
    <row r="35">
      <c r="A35" s="76">
        <v>3.0</v>
      </c>
      <c r="B35" s="68" t="s">
        <v>98</v>
      </c>
      <c r="C35" s="96">
        <f t="shared" si="34"/>
        <v>0.021982</v>
      </c>
      <c r="D35" s="96">
        <f t="shared" si="35"/>
        <v>0.910221</v>
      </c>
      <c r="E35" s="96">
        <f t="shared" si="36"/>
        <v>0.030431</v>
      </c>
      <c r="F35" s="96">
        <f t="shared" si="37"/>
        <v>0.026472</v>
      </c>
      <c r="G35" s="96">
        <f t="shared" si="38"/>
        <v>0.000509</v>
      </c>
      <c r="H35" s="96">
        <f t="shared" si="39"/>
        <v>0.008736</v>
      </c>
      <c r="I35" s="96">
        <f t="shared" si="40"/>
        <v>0.00024</v>
      </c>
      <c r="J35" s="96">
        <f t="shared" si="41"/>
        <v>0.001243</v>
      </c>
      <c r="K35" s="96">
        <f t="shared" si="42"/>
        <v>0.000166</v>
      </c>
      <c r="L35" s="99">
        <f t="shared" si="43"/>
        <v>14900000000</v>
      </c>
      <c r="M35" s="65"/>
      <c r="O35" s="100">
        <f t="shared" ref="O35:W35" si="58">C35*$L35</f>
        <v>327531800</v>
      </c>
      <c r="P35" s="100">
        <f t="shared" si="58"/>
        <v>13562292900</v>
      </c>
      <c r="Q35" s="100">
        <f t="shared" si="58"/>
        <v>453421900</v>
      </c>
      <c r="R35" s="100">
        <f t="shared" si="58"/>
        <v>394432800</v>
      </c>
      <c r="S35" s="100">
        <f t="shared" si="58"/>
        <v>7584100</v>
      </c>
      <c r="T35" s="100">
        <f t="shared" si="58"/>
        <v>130166400</v>
      </c>
      <c r="U35" s="100">
        <f t="shared" si="58"/>
        <v>3576000</v>
      </c>
      <c r="V35" s="100">
        <f t="shared" si="58"/>
        <v>18520700</v>
      </c>
      <c r="W35" s="100">
        <f t="shared" si="58"/>
        <v>2473400</v>
      </c>
      <c r="X35" s="65"/>
      <c r="Y35" s="78">
        <f t="shared" ref="Y35:AG35" si="59">O35/O$45</f>
        <v>0.002190544625</v>
      </c>
      <c r="Z35" s="78">
        <f t="shared" si="59"/>
        <v>0.2057973749</v>
      </c>
      <c r="AA35" s="78">
        <f t="shared" si="59"/>
        <v>0.3270598527</v>
      </c>
      <c r="AB35" s="78">
        <f t="shared" si="59"/>
        <v>0.2879278563</v>
      </c>
      <c r="AC35" s="78">
        <f t="shared" si="59"/>
        <v>0.01915619324</v>
      </c>
      <c r="AD35" s="78">
        <f t="shared" si="59"/>
        <v>0.1988361511</v>
      </c>
      <c r="AE35" s="78">
        <f t="shared" si="59"/>
        <v>0.2767041606</v>
      </c>
      <c r="AF35" s="78">
        <f t="shared" si="59"/>
        <v>0.3002745446</v>
      </c>
      <c r="AG35" s="78">
        <f t="shared" si="59"/>
        <v>0.01126160464</v>
      </c>
    </row>
    <row r="36">
      <c r="A36" s="76">
        <v>4.0</v>
      </c>
      <c r="B36" s="68" t="s">
        <v>94</v>
      </c>
      <c r="C36" s="96">
        <f t="shared" si="34"/>
        <v>0.330419</v>
      </c>
      <c r="D36" s="96">
        <f t="shared" si="35"/>
        <v>0.624222</v>
      </c>
      <c r="E36" s="96">
        <f t="shared" si="36"/>
        <v>0.00972</v>
      </c>
      <c r="F36" s="96">
        <f t="shared" si="37"/>
        <v>0.011505</v>
      </c>
      <c r="G36" s="96">
        <f t="shared" si="38"/>
        <v>0.012021</v>
      </c>
      <c r="H36" s="96">
        <f t="shared" si="39"/>
        <v>0.003826</v>
      </c>
      <c r="I36" s="96">
        <f t="shared" si="40"/>
        <v>0.0000794</v>
      </c>
      <c r="J36" s="96">
        <f t="shared" si="41"/>
        <v>0.000367</v>
      </c>
      <c r="K36" s="96">
        <f t="shared" si="42"/>
        <v>0.007841</v>
      </c>
      <c r="L36" s="99">
        <f t="shared" si="43"/>
        <v>1820000000</v>
      </c>
      <c r="M36" s="65"/>
      <c r="O36" s="100">
        <f t="shared" ref="O36:W36" si="60">C36*$L36</f>
        <v>601362580</v>
      </c>
      <c r="P36" s="100">
        <f t="shared" si="60"/>
        <v>1136084040</v>
      </c>
      <c r="Q36" s="100">
        <f t="shared" si="60"/>
        <v>17690400</v>
      </c>
      <c r="R36" s="100">
        <f t="shared" si="60"/>
        <v>20939100</v>
      </c>
      <c r="S36" s="100">
        <f t="shared" si="60"/>
        <v>21878220</v>
      </c>
      <c r="T36" s="100">
        <f t="shared" si="60"/>
        <v>6963320</v>
      </c>
      <c r="U36" s="100">
        <f t="shared" si="60"/>
        <v>144508</v>
      </c>
      <c r="V36" s="100">
        <f t="shared" si="60"/>
        <v>667940</v>
      </c>
      <c r="W36" s="100">
        <f t="shared" si="60"/>
        <v>14270620</v>
      </c>
      <c r="X36" s="65"/>
      <c r="Y36" s="78">
        <f t="shared" ref="Y36:AG36" si="61">O36/O$45</f>
        <v>0.004021934869</v>
      </c>
      <c r="Z36" s="78">
        <f t="shared" si="61"/>
        <v>0.01723920246</v>
      </c>
      <c r="AA36" s="78">
        <f t="shared" si="61"/>
        <v>0.01276034443</v>
      </c>
      <c r="AB36" s="78">
        <f t="shared" si="61"/>
        <v>0.01528511365</v>
      </c>
      <c r="AC36" s="78">
        <f t="shared" si="61"/>
        <v>0.05526079694</v>
      </c>
      <c r="AD36" s="78">
        <f t="shared" si="61"/>
        <v>0.01063684444</v>
      </c>
      <c r="AE36" s="78">
        <f t="shared" si="61"/>
        <v>0.01118175751</v>
      </c>
      <c r="AF36" s="78">
        <f t="shared" si="61"/>
        <v>0.0108292548</v>
      </c>
      <c r="AG36" s="78">
        <f t="shared" si="61"/>
        <v>0.0649753701</v>
      </c>
    </row>
    <row r="37">
      <c r="A37" s="76">
        <v>4.0</v>
      </c>
      <c r="B37" s="68" t="s">
        <v>96</v>
      </c>
      <c r="C37" s="96">
        <f t="shared" si="34"/>
        <v>0.235471</v>
      </c>
      <c r="D37" s="96">
        <f t="shared" si="35"/>
        <v>0.705856</v>
      </c>
      <c r="E37" s="96">
        <f t="shared" si="36"/>
        <v>0.012803</v>
      </c>
      <c r="F37" s="96">
        <f t="shared" si="37"/>
        <v>0.022907</v>
      </c>
      <c r="G37" s="96">
        <f t="shared" si="38"/>
        <v>0.012541</v>
      </c>
      <c r="H37" s="96">
        <f t="shared" si="39"/>
        <v>0.005307</v>
      </c>
      <c r="I37" s="96">
        <f t="shared" si="40"/>
        <v>0.000113</v>
      </c>
      <c r="J37" s="96">
        <f t="shared" si="41"/>
        <v>0.000615</v>
      </c>
      <c r="K37" s="96">
        <f t="shared" si="42"/>
        <v>0.004388</v>
      </c>
      <c r="L37" s="99">
        <f t="shared" si="43"/>
        <v>5870000000</v>
      </c>
      <c r="M37" s="65"/>
      <c r="O37" s="100">
        <f t="shared" ref="O37:W37" si="62">C37*$L37</f>
        <v>1382214770</v>
      </c>
      <c r="P37" s="100">
        <f t="shared" si="62"/>
        <v>4143374720</v>
      </c>
      <c r="Q37" s="100">
        <f t="shared" si="62"/>
        <v>75153610</v>
      </c>
      <c r="R37" s="100">
        <f t="shared" si="62"/>
        <v>134464090</v>
      </c>
      <c r="S37" s="100">
        <f t="shared" si="62"/>
        <v>73615670</v>
      </c>
      <c r="T37" s="100">
        <f t="shared" si="62"/>
        <v>31152090</v>
      </c>
      <c r="U37" s="100">
        <f t="shared" si="62"/>
        <v>663310</v>
      </c>
      <c r="V37" s="100">
        <f t="shared" si="62"/>
        <v>3610050</v>
      </c>
      <c r="W37" s="100">
        <f t="shared" si="62"/>
        <v>25757560</v>
      </c>
      <c r="X37" s="65"/>
      <c r="Y37" s="78">
        <f t="shared" ref="Y37:AG37" si="63">O37/O$45</f>
        <v>0.009244302797</v>
      </c>
      <c r="Z37" s="78">
        <f t="shared" si="63"/>
        <v>0.06287252803</v>
      </c>
      <c r="AA37" s="78">
        <f t="shared" si="63"/>
        <v>0.05420939883</v>
      </c>
      <c r="AB37" s="78">
        <f t="shared" si="63"/>
        <v>0.09815602858</v>
      </c>
      <c r="AC37" s="78">
        <f t="shared" si="63"/>
        <v>0.1859411137</v>
      </c>
      <c r="AD37" s="78">
        <f t="shared" si="63"/>
        <v>0.0475864868</v>
      </c>
      <c r="AE37" s="78">
        <f t="shared" si="63"/>
        <v>0.05132568143</v>
      </c>
      <c r="AF37" s="78">
        <f t="shared" si="63"/>
        <v>0.05852943571</v>
      </c>
      <c r="AG37" s="78">
        <f t="shared" si="63"/>
        <v>0.1172764038</v>
      </c>
    </row>
    <row r="38">
      <c r="A38" s="76">
        <v>4.0</v>
      </c>
      <c r="B38" s="68" t="s">
        <v>98</v>
      </c>
      <c r="C38" s="96">
        <f t="shared" si="34"/>
        <v>0.429817</v>
      </c>
      <c r="D38" s="96">
        <f t="shared" si="35"/>
        <v>0.532378</v>
      </c>
      <c r="E38" s="96">
        <f t="shared" si="36"/>
        <v>0.008347</v>
      </c>
      <c r="F38" s="96">
        <f t="shared" si="37"/>
        <v>0.017322</v>
      </c>
      <c r="G38" s="96">
        <f t="shared" si="38"/>
        <v>0.005483</v>
      </c>
      <c r="H38" s="96">
        <f t="shared" si="39"/>
        <v>0.00497</v>
      </c>
      <c r="I38" s="96">
        <f t="shared" si="40"/>
        <v>0.0000761</v>
      </c>
      <c r="J38" s="96">
        <f t="shared" si="41"/>
        <v>0.000438</v>
      </c>
      <c r="K38" s="96">
        <f t="shared" si="42"/>
        <v>0.001169</v>
      </c>
      <c r="L38" s="99">
        <f t="shared" si="43"/>
        <v>12500000000</v>
      </c>
      <c r="M38" s="65"/>
      <c r="O38" s="100">
        <f t="shared" ref="O38:W38" si="64">C38*$L38</f>
        <v>5372712500</v>
      </c>
      <c r="P38" s="100">
        <f t="shared" si="64"/>
        <v>6654725000</v>
      </c>
      <c r="Q38" s="100">
        <f t="shared" si="64"/>
        <v>104337500</v>
      </c>
      <c r="R38" s="100">
        <f t="shared" si="64"/>
        <v>216525000</v>
      </c>
      <c r="S38" s="100">
        <f t="shared" si="64"/>
        <v>68537500</v>
      </c>
      <c r="T38" s="100">
        <f t="shared" si="64"/>
        <v>62125000</v>
      </c>
      <c r="U38" s="100">
        <f t="shared" si="64"/>
        <v>951250</v>
      </c>
      <c r="V38" s="100">
        <f t="shared" si="64"/>
        <v>5475000</v>
      </c>
      <c r="W38" s="100">
        <f t="shared" si="64"/>
        <v>14612500</v>
      </c>
      <c r="X38" s="65"/>
      <c r="Y38" s="78">
        <f t="shared" ref="Y38:AG38" si="65">O38/O$45</f>
        <v>0.03593289717</v>
      </c>
      <c r="Z38" s="78">
        <f t="shared" si="65"/>
        <v>0.1009803391</v>
      </c>
      <c r="AA38" s="78">
        <f t="shared" si="65"/>
        <v>0.07526016582</v>
      </c>
      <c r="AB38" s="78">
        <f t="shared" si="65"/>
        <v>0.1580588103</v>
      </c>
      <c r="AC38" s="78">
        <f t="shared" si="65"/>
        <v>0.1731144888</v>
      </c>
      <c r="AD38" s="78">
        <f t="shared" si="65"/>
        <v>0.09489926654</v>
      </c>
      <c r="AE38" s="78">
        <f t="shared" si="65"/>
        <v>0.07360593759</v>
      </c>
      <c r="AF38" s="78">
        <f t="shared" si="65"/>
        <v>0.08876571252</v>
      </c>
      <c r="AG38" s="78">
        <f t="shared" si="65"/>
        <v>0.06653197938</v>
      </c>
    </row>
    <row r="39">
      <c r="A39" s="76">
        <v>5.0</v>
      </c>
      <c r="B39" s="68" t="s">
        <v>94</v>
      </c>
      <c r="C39" s="96">
        <f t="shared" si="34"/>
        <v>0.919762</v>
      </c>
      <c r="D39" s="96">
        <f t="shared" si="35"/>
        <v>0.075849</v>
      </c>
      <c r="E39" s="96">
        <f t="shared" si="36"/>
        <v>0.000573</v>
      </c>
      <c r="F39" s="96">
        <f t="shared" si="37"/>
        <v>0.000593</v>
      </c>
      <c r="G39" s="96">
        <f t="shared" si="38"/>
        <v>0.000728</v>
      </c>
      <c r="H39" s="96">
        <f t="shared" si="39"/>
        <v>0.001228</v>
      </c>
      <c r="I39" s="96">
        <f t="shared" si="40"/>
        <v>0.00000602</v>
      </c>
      <c r="J39" s="96">
        <f t="shared" si="41"/>
        <v>0.0000258</v>
      </c>
      <c r="K39" s="96">
        <f t="shared" si="42"/>
        <v>0.001235</v>
      </c>
      <c r="L39" s="99">
        <f t="shared" si="43"/>
        <v>23100000000</v>
      </c>
      <c r="M39" s="65"/>
      <c r="O39" s="100">
        <f t="shared" ref="O39:W39" si="66">C39*$L39</f>
        <v>21246502200</v>
      </c>
      <c r="P39" s="100">
        <f t="shared" si="66"/>
        <v>1752111900</v>
      </c>
      <c r="Q39" s="100">
        <f t="shared" si="66"/>
        <v>13236300</v>
      </c>
      <c r="R39" s="100">
        <f t="shared" si="66"/>
        <v>13698300</v>
      </c>
      <c r="S39" s="100">
        <f t="shared" si="66"/>
        <v>16816800</v>
      </c>
      <c r="T39" s="100">
        <f t="shared" si="66"/>
        <v>28366800</v>
      </c>
      <c r="U39" s="100">
        <f t="shared" si="66"/>
        <v>139062</v>
      </c>
      <c r="V39" s="100">
        <f t="shared" si="66"/>
        <v>595980</v>
      </c>
      <c r="W39" s="100">
        <f t="shared" si="66"/>
        <v>28528500</v>
      </c>
      <c r="X39" s="65"/>
      <c r="Y39" s="78">
        <f t="shared" ref="Y39:AG39" si="67">O39/O$45</f>
        <v>0.1420973817</v>
      </c>
      <c r="Z39" s="78">
        <f t="shared" si="67"/>
        <v>0.02658695194</v>
      </c>
      <c r="AA39" s="78">
        <f t="shared" si="67"/>
        <v>0.009547536915</v>
      </c>
      <c r="AB39" s="78">
        <f t="shared" si="67"/>
        <v>0.009999478123</v>
      </c>
      <c r="AC39" s="78">
        <f t="shared" si="67"/>
        <v>0.04247647981</v>
      </c>
      <c r="AD39" s="78">
        <f t="shared" si="67"/>
        <v>0.04333180707</v>
      </c>
      <c r="AE39" s="78">
        <f t="shared" si="67"/>
        <v>0.01076035626</v>
      </c>
      <c r="AF39" s="78">
        <f t="shared" si="67"/>
        <v>0.009662573397</v>
      </c>
      <c r="AG39" s="78">
        <f t="shared" si="67"/>
        <v>0.1298927339</v>
      </c>
    </row>
    <row r="40">
      <c r="A40" s="76">
        <v>5.0</v>
      </c>
      <c r="B40" s="68" t="s">
        <v>96</v>
      </c>
      <c r="C40" s="96">
        <f t="shared" si="34"/>
        <v>0.912678</v>
      </c>
      <c r="D40" s="96">
        <f t="shared" si="35"/>
        <v>0.082774</v>
      </c>
      <c r="E40" s="96">
        <f t="shared" si="36"/>
        <v>0.000764</v>
      </c>
      <c r="F40" s="96">
        <f t="shared" si="37"/>
        <v>0.000851</v>
      </c>
      <c r="G40" s="96">
        <f t="shared" si="38"/>
        <v>0.001048</v>
      </c>
      <c r="H40" s="96">
        <f t="shared" si="39"/>
        <v>0.000916</v>
      </c>
      <c r="I40" s="96">
        <f t="shared" si="40"/>
        <v>0.00000779</v>
      </c>
      <c r="J40" s="96">
        <f t="shared" si="41"/>
        <v>0.000036</v>
      </c>
      <c r="K40" s="96">
        <f t="shared" si="42"/>
        <v>0.000925</v>
      </c>
      <c r="L40" s="99">
        <f t="shared" si="43"/>
        <v>51000000000</v>
      </c>
      <c r="M40" s="65"/>
      <c r="O40" s="100">
        <f t="shared" ref="O40:W40" si="68">C40*$L40</f>
        <v>46546578000</v>
      </c>
      <c r="P40" s="100">
        <f t="shared" si="68"/>
        <v>4221474000</v>
      </c>
      <c r="Q40" s="100">
        <f t="shared" si="68"/>
        <v>38964000</v>
      </c>
      <c r="R40" s="100">
        <f t="shared" si="68"/>
        <v>43401000</v>
      </c>
      <c r="S40" s="100">
        <f t="shared" si="68"/>
        <v>53448000</v>
      </c>
      <c r="T40" s="100">
        <f t="shared" si="68"/>
        <v>46716000</v>
      </c>
      <c r="U40" s="100">
        <f t="shared" si="68"/>
        <v>397290</v>
      </c>
      <c r="V40" s="100">
        <f t="shared" si="68"/>
        <v>1836000</v>
      </c>
      <c r="W40" s="100">
        <f t="shared" si="68"/>
        <v>47175000</v>
      </c>
      <c r="X40" s="65"/>
      <c r="Y40" s="78">
        <f t="shared" ref="Y40:AG40" si="69">O40/O$45</f>
        <v>0.3113052114</v>
      </c>
      <c r="Z40" s="78">
        <f t="shared" si="69"/>
        <v>0.0640576246</v>
      </c>
      <c r="AA40" s="78">
        <f t="shared" si="69"/>
        <v>0.02810530347</v>
      </c>
      <c r="AB40" s="78">
        <f t="shared" si="69"/>
        <v>0.03168184008</v>
      </c>
      <c r="AC40" s="78">
        <f t="shared" si="69"/>
        <v>0.1350008856</v>
      </c>
      <c r="AD40" s="78">
        <f t="shared" si="69"/>
        <v>0.07136119333</v>
      </c>
      <c r="AE40" s="78">
        <f t="shared" si="69"/>
        <v>0.03074155369</v>
      </c>
      <c r="AF40" s="78">
        <f t="shared" si="69"/>
        <v>0.02976691291</v>
      </c>
      <c r="AG40" s="78">
        <f t="shared" si="69"/>
        <v>0.214791865</v>
      </c>
    </row>
    <row r="41">
      <c r="A41" s="76">
        <v>5.0</v>
      </c>
      <c r="B41" s="68" t="s">
        <v>98</v>
      </c>
      <c r="C41" s="96">
        <f t="shared" si="34"/>
        <v>0.897354</v>
      </c>
      <c r="D41" s="96">
        <f t="shared" si="35"/>
        <v>0.097983</v>
      </c>
      <c r="E41" s="96">
        <f t="shared" si="36"/>
        <v>0.000856</v>
      </c>
      <c r="F41" s="96">
        <f t="shared" si="37"/>
        <v>0.000973</v>
      </c>
      <c r="G41" s="96">
        <f t="shared" si="38"/>
        <v>0.001287</v>
      </c>
      <c r="H41" s="96">
        <f t="shared" si="39"/>
        <v>0.00102</v>
      </c>
      <c r="I41" s="96">
        <f t="shared" si="40"/>
        <v>0.00000642</v>
      </c>
      <c r="J41" s="96">
        <f t="shared" si="41"/>
        <v>0.0000438</v>
      </c>
      <c r="K41" s="96">
        <f t="shared" si="42"/>
        <v>0.000476</v>
      </c>
      <c r="L41" s="99">
        <f t="shared" si="43"/>
        <v>58400000000</v>
      </c>
      <c r="M41" s="65"/>
      <c r="O41" s="100">
        <f t="shared" ref="O41:W41" si="70">C41*$L41</f>
        <v>52405473600</v>
      </c>
      <c r="P41" s="100">
        <f t="shared" si="70"/>
        <v>5722207200</v>
      </c>
      <c r="Q41" s="100">
        <f t="shared" si="70"/>
        <v>49990400</v>
      </c>
      <c r="R41" s="100">
        <f t="shared" si="70"/>
        <v>56823200</v>
      </c>
      <c r="S41" s="100">
        <f t="shared" si="70"/>
        <v>75160800</v>
      </c>
      <c r="T41" s="100">
        <f t="shared" si="70"/>
        <v>59568000</v>
      </c>
      <c r="U41" s="100">
        <f t="shared" si="70"/>
        <v>374928</v>
      </c>
      <c r="V41" s="100">
        <f t="shared" si="70"/>
        <v>2557920</v>
      </c>
      <c r="W41" s="100">
        <f t="shared" si="70"/>
        <v>27798400</v>
      </c>
      <c r="X41" s="65"/>
      <c r="Y41" s="78">
        <f t="shared" ref="Y41:AG41" si="71">O41/O$45</f>
        <v>0.3504897189</v>
      </c>
      <c r="Z41" s="78">
        <f t="shared" si="71"/>
        <v>0.0868300979</v>
      </c>
      <c r="AA41" s="78">
        <f t="shared" si="71"/>
        <v>0.03605880717</v>
      </c>
      <c r="AB41" s="78">
        <f t="shared" si="71"/>
        <v>0.04147977087</v>
      </c>
      <c r="AC41" s="78">
        <f t="shared" si="71"/>
        <v>0.1898438587</v>
      </c>
      <c r="AD41" s="78">
        <f t="shared" si="71"/>
        <v>0.09099331202</v>
      </c>
      <c r="AE41" s="78">
        <f t="shared" si="71"/>
        <v>0.02901122415</v>
      </c>
      <c r="AF41" s="78">
        <f t="shared" si="71"/>
        <v>0.04147134089</v>
      </c>
      <c r="AG41" s="78">
        <f t="shared" si="71"/>
        <v>0.1265685253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0.01342038413</v>
      </c>
      <c r="Z42" s="78">
        <f t="shared" si="73"/>
        <v>0.01399910885</v>
      </c>
      <c r="AA42" s="78">
        <f t="shared" si="73"/>
        <v>0.003702248353</v>
      </c>
      <c r="AB42" s="78">
        <f t="shared" si="73"/>
        <v>0.00423937052</v>
      </c>
      <c r="AC42" s="78">
        <f t="shared" si="73"/>
        <v>0.01232870683</v>
      </c>
      <c r="AD42" s="78">
        <f t="shared" si="73"/>
        <v>0.01184648357</v>
      </c>
      <c r="AE42" s="78">
        <f t="shared" si="73"/>
        <v>0.002542335543</v>
      </c>
      <c r="AF42" s="78">
        <f t="shared" si="73"/>
        <v>0.003959193972</v>
      </c>
      <c r="AG42" s="78">
        <f t="shared" si="73"/>
        <v>0.03169822535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0.05560556451</v>
      </c>
      <c r="Z43" s="78">
        <f t="shared" si="75"/>
        <v>0.04946489222</v>
      </c>
      <c r="AA43" s="78">
        <f t="shared" si="75"/>
        <v>0.01337641926</v>
      </c>
      <c r="AB43" s="78">
        <f t="shared" si="75"/>
        <v>0.01223890922</v>
      </c>
      <c r="AC43" s="78">
        <f t="shared" si="75"/>
        <v>0.05080037253</v>
      </c>
      <c r="AD43" s="78">
        <f t="shared" si="75"/>
        <v>0.0682546076</v>
      </c>
      <c r="AE43" s="78">
        <f t="shared" si="75"/>
        <v>0.01059229098</v>
      </c>
      <c r="AF43" s="78">
        <f t="shared" si="75"/>
        <v>0.01259548982</v>
      </c>
      <c r="AG43" s="78">
        <f t="shared" si="75"/>
        <v>0.1138936425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0.06056521573</v>
      </c>
      <c r="Z44" s="78">
        <f t="shared" si="77"/>
        <v>0.06072570929</v>
      </c>
      <c r="AA44" s="78">
        <f t="shared" si="77"/>
        <v>0.01560549788</v>
      </c>
      <c r="AB44" s="78">
        <f t="shared" si="77"/>
        <v>0.01620729675</v>
      </c>
      <c r="AC44" s="78">
        <f t="shared" si="77"/>
        <v>0.08075198908</v>
      </c>
      <c r="AD44" s="78">
        <f t="shared" si="77"/>
        <v>0.07216590856</v>
      </c>
      <c r="AE44" s="78">
        <f t="shared" si="77"/>
        <v>0.01389092028</v>
      </c>
      <c r="AF44" s="78">
        <f t="shared" si="77"/>
        <v>0.01819089122</v>
      </c>
      <c r="AG44" s="78">
        <f t="shared" si="77"/>
        <v>0.08191731464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149520715664</v>
      </c>
      <c r="P45" s="102">
        <f t="shared" si="78"/>
        <v>65901194843</v>
      </c>
      <c r="Q45" s="102">
        <f t="shared" si="78"/>
        <v>1386357562</v>
      </c>
      <c r="R45" s="102">
        <f t="shared" si="78"/>
        <v>1369901492</v>
      </c>
      <c r="S45" s="102">
        <f t="shared" si="78"/>
        <v>395908514</v>
      </c>
      <c r="T45" s="102">
        <f t="shared" si="78"/>
        <v>654641519</v>
      </c>
      <c r="U45" s="102">
        <f t="shared" si="78"/>
        <v>12923549.8</v>
      </c>
      <c r="V45" s="102">
        <f t="shared" si="78"/>
        <v>61679221</v>
      </c>
      <c r="W45" s="102">
        <f t="shared" si="78"/>
        <v>219631223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-25.0727</v>
      </c>
      <c r="D55" s="106">
        <v>0.242778</v>
      </c>
      <c r="E55" s="84">
        <v>-118.285</v>
      </c>
      <c r="F55" s="106">
        <v>0.683735</v>
      </c>
      <c r="G55" s="108">
        <v>-2003.33</v>
      </c>
      <c r="H55" s="106">
        <v>0.023662</v>
      </c>
      <c r="I55" s="106">
        <v>-2047.95</v>
      </c>
      <c r="J55" s="106">
        <v>0.038631</v>
      </c>
      <c r="K55" s="106">
        <v>-1749.93</v>
      </c>
      <c r="L55" s="109">
        <v>0.004571</v>
      </c>
      <c r="M55" s="107">
        <v>591.589</v>
      </c>
      <c r="N55" s="106">
        <v>0.003704</v>
      </c>
      <c r="O55" s="107">
        <v>142.828</v>
      </c>
      <c r="P55" s="106">
        <v>1.95E-4</v>
      </c>
      <c r="Q55" s="107">
        <v>2044.86</v>
      </c>
      <c r="R55" s="106">
        <v>9.02E-4</v>
      </c>
      <c r="S55" s="107">
        <v>-1660.0</v>
      </c>
      <c r="T55" s="109">
        <v>0.001822</v>
      </c>
      <c r="U55" s="88">
        <v>-220.439</v>
      </c>
      <c r="V55" s="88">
        <v>6.98077</v>
      </c>
      <c r="W55" s="109">
        <v>1.08E9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-24.1413</v>
      </c>
      <c r="D56" s="106">
        <v>0.077283</v>
      </c>
      <c r="E56" s="84">
        <v>-111.728</v>
      </c>
      <c r="F56" s="106">
        <v>0.840364</v>
      </c>
      <c r="G56" s="108">
        <v>-1399.07</v>
      </c>
      <c r="H56" s="106">
        <v>0.034926</v>
      </c>
      <c r="I56" s="106">
        <v>-1545.21</v>
      </c>
      <c r="J56" s="106">
        <v>0.037324</v>
      </c>
      <c r="K56" s="106">
        <v>-1754.84</v>
      </c>
      <c r="L56" s="106">
        <v>0.001626</v>
      </c>
      <c r="M56" s="107">
        <v>950.746</v>
      </c>
      <c r="N56" s="106">
        <v>0.00624</v>
      </c>
      <c r="O56" s="107">
        <v>107.5</v>
      </c>
      <c r="P56" s="106">
        <v>2.78E-4</v>
      </c>
      <c r="Q56" s="107">
        <v>1406.49</v>
      </c>
      <c r="R56" s="106">
        <v>0.00139</v>
      </c>
      <c r="S56" s="107">
        <v>-1660.0</v>
      </c>
      <c r="T56" s="106">
        <v>5.68E-4</v>
      </c>
      <c r="U56" s="88">
        <v>-198.176</v>
      </c>
      <c r="V56" s="88">
        <v>2.60451</v>
      </c>
      <c r="W56" s="109">
        <v>7.75E9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-24.4427</v>
      </c>
      <c r="D57" s="106">
        <v>0.021982</v>
      </c>
      <c r="E57" s="84">
        <v>-65.7159</v>
      </c>
      <c r="F57" s="106">
        <v>0.910221</v>
      </c>
      <c r="G57" s="108">
        <v>-827.791</v>
      </c>
      <c r="H57" s="106">
        <v>0.030431</v>
      </c>
      <c r="I57" s="106">
        <v>-957.469</v>
      </c>
      <c r="J57" s="106">
        <v>0.026472</v>
      </c>
      <c r="K57" s="106">
        <v>-1729.63</v>
      </c>
      <c r="L57" s="106">
        <v>5.09E-4</v>
      </c>
      <c r="M57" s="107">
        <v>729.197</v>
      </c>
      <c r="N57" s="106">
        <v>0.008736</v>
      </c>
      <c r="O57" s="107">
        <v>66.1309</v>
      </c>
      <c r="P57" s="106">
        <v>2.4E-4</v>
      </c>
      <c r="Q57" s="107">
        <v>844.472</v>
      </c>
      <c r="R57" s="106">
        <v>0.001243</v>
      </c>
      <c r="S57" s="107">
        <v>-1660.0</v>
      </c>
      <c r="T57" s="106">
        <v>1.66E-4</v>
      </c>
      <c r="U57" s="88">
        <v>-104.61</v>
      </c>
      <c r="V57" s="88">
        <v>1.87551</v>
      </c>
      <c r="W57" s="109">
        <v>1.49E10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-25.9919</v>
      </c>
      <c r="D58" s="106">
        <v>0.330419</v>
      </c>
      <c r="E58" s="84">
        <v>-55.4674</v>
      </c>
      <c r="F58" s="106">
        <v>0.624222</v>
      </c>
      <c r="G58" s="108">
        <v>-1395.92</v>
      </c>
      <c r="H58" s="106">
        <v>0.00972</v>
      </c>
      <c r="I58" s="106">
        <v>-1388.71</v>
      </c>
      <c r="J58" s="106">
        <v>0.011505</v>
      </c>
      <c r="K58" s="106">
        <v>-1245.44</v>
      </c>
      <c r="L58" s="109">
        <v>0.012021</v>
      </c>
      <c r="M58" s="107">
        <v>523.24</v>
      </c>
      <c r="N58" s="106">
        <v>0.003826</v>
      </c>
      <c r="O58" s="107">
        <v>111.245</v>
      </c>
      <c r="P58" s="109">
        <v>7.94E-5</v>
      </c>
      <c r="Q58" s="107">
        <v>1308.0</v>
      </c>
      <c r="R58" s="106">
        <v>3.67E-4</v>
      </c>
      <c r="S58" s="107">
        <v>-1660.0</v>
      </c>
      <c r="T58" s="106">
        <v>0.007841</v>
      </c>
      <c r="U58" s="88">
        <v>-98.2549</v>
      </c>
      <c r="V58" s="88">
        <v>5.37128</v>
      </c>
      <c r="W58" s="109">
        <v>1.82E9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-25.8323</v>
      </c>
      <c r="D59" s="106">
        <v>0.235471</v>
      </c>
      <c r="E59" s="84">
        <v>-61.4075</v>
      </c>
      <c r="F59" s="106">
        <v>0.705856</v>
      </c>
      <c r="G59" s="108">
        <v>-1051.79</v>
      </c>
      <c r="H59" s="106">
        <v>0.012803</v>
      </c>
      <c r="I59" s="106">
        <v>-1014.86</v>
      </c>
      <c r="J59" s="106">
        <v>0.022907</v>
      </c>
      <c r="K59" s="106">
        <v>-1055.97</v>
      </c>
      <c r="L59" s="109">
        <v>0.012541</v>
      </c>
      <c r="M59" s="107">
        <v>609.497</v>
      </c>
      <c r="N59" s="106">
        <v>0.005307</v>
      </c>
      <c r="O59" s="107">
        <v>83.1618</v>
      </c>
      <c r="P59" s="109">
        <v>1.13E-4</v>
      </c>
      <c r="Q59" s="107">
        <v>1010.75</v>
      </c>
      <c r="R59" s="106">
        <v>6.15E-4</v>
      </c>
      <c r="S59" s="107">
        <v>-1660.0</v>
      </c>
      <c r="T59" s="106">
        <v>0.004388</v>
      </c>
      <c r="U59" s="88">
        <v>-102.802</v>
      </c>
      <c r="V59" s="88">
        <v>2.99198</v>
      </c>
      <c r="W59" s="109">
        <v>5.87E9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-30.184</v>
      </c>
      <c r="D60" s="106">
        <v>0.429817</v>
      </c>
      <c r="E60" s="84">
        <v>-45.858</v>
      </c>
      <c r="F60" s="106">
        <v>0.532378</v>
      </c>
      <c r="G60" s="108">
        <v>-692.543</v>
      </c>
      <c r="H60" s="106">
        <v>0.008347</v>
      </c>
      <c r="I60" s="106">
        <v>-648.488</v>
      </c>
      <c r="J60" s="106">
        <v>0.017322</v>
      </c>
      <c r="K60" s="106">
        <v>-787.577</v>
      </c>
      <c r="L60" s="109">
        <v>0.005483</v>
      </c>
      <c r="M60" s="107">
        <v>514.77</v>
      </c>
      <c r="N60" s="106">
        <v>0.00497</v>
      </c>
      <c r="O60" s="107">
        <v>52.8284</v>
      </c>
      <c r="P60" s="109">
        <v>7.61E-5</v>
      </c>
      <c r="Q60" s="107">
        <v>650.278</v>
      </c>
      <c r="R60" s="106">
        <v>4.38E-4</v>
      </c>
      <c r="S60" s="107">
        <v>-1660.0</v>
      </c>
      <c r="T60" s="106">
        <v>0.001169</v>
      </c>
      <c r="U60" s="88">
        <v>-57.8122</v>
      </c>
      <c r="V60" s="88">
        <v>2.04749</v>
      </c>
      <c r="W60" s="109">
        <v>1.25E10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-27.9476</v>
      </c>
      <c r="D61" s="106">
        <v>0.919762</v>
      </c>
      <c r="E61" s="84">
        <v>-28.4388</v>
      </c>
      <c r="F61" s="106">
        <v>0.075849</v>
      </c>
      <c r="G61" s="108">
        <v>-1182.3</v>
      </c>
      <c r="H61" s="106">
        <v>5.73E-4</v>
      </c>
      <c r="I61" s="106">
        <v>-1186.8</v>
      </c>
      <c r="J61" s="106">
        <v>5.93E-4</v>
      </c>
      <c r="K61" s="106">
        <v>-718.842</v>
      </c>
      <c r="L61" s="109">
        <v>7.28E-4</v>
      </c>
      <c r="M61" s="107">
        <v>148.062</v>
      </c>
      <c r="N61" s="109">
        <v>0.001228</v>
      </c>
      <c r="O61" s="107">
        <v>89.9251</v>
      </c>
      <c r="P61" s="109">
        <v>6.02E-6</v>
      </c>
      <c r="Q61" s="107">
        <v>1035.77</v>
      </c>
      <c r="R61" s="109">
        <v>2.58E-5</v>
      </c>
      <c r="S61" s="107">
        <v>-1660.0</v>
      </c>
      <c r="T61" s="106">
        <v>0.001235</v>
      </c>
      <c r="U61" s="88">
        <v>-31.608</v>
      </c>
      <c r="V61" s="88">
        <v>1.50937</v>
      </c>
      <c r="W61" s="109">
        <v>2.31E10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-32.3005</v>
      </c>
      <c r="D62" s="106">
        <v>0.912678</v>
      </c>
      <c r="E62" s="84">
        <v>-32.6165</v>
      </c>
      <c r="F62" s="106">
        <v>0.082774</v>
      </c>
      <c r="G62" s="108">
        <v>-944.949</v>
      </c>
      <c r="H62" s="106">
        <v>7.64E-4</v>
      </c>
      <c r="I62" s="106">
        <v>-903.561</v>
      </c>
      <c r="J62" s="106">
        <v>8.51E-4</v>
      </c>
      <c r="K62" s="106">
        <v>-623.439</v>
      </c>
      <c r="L62" s="109">
        <v>0.001048</v>
      </c>
      <c r="M62" s="107">
        <v>293.198</v>
      </c>
      <c r="N62" s="109">
        <v>9.16E-4</v>
      </c>
      <c r="O62" s="107">
        <v>72.9355</v>
      </c>
      <c r="P62" s="109">
        <v>7.79E-6</v>
      </c>
      <c r="Q62" s="107">
        <v>800.127</v>
      </c>
      <c r="R62" s="109">
        <v>3.6E-5</v>
      </c>
      <c r="S62" s="107">
        <v>-1660.0</v>
      </c>
      <c r="T62" s="106">
        <v>9.25E-4</v>
      </c>
      <c r="U62" s="88">
        <v>-35.5617</v>
      </c>
      <c r="V62" s="88">
        <v>1.01547</v>
      </c>
      <c r="W62" s="109">
        <v>5.1E10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-34.9959</v>
      </c>
      <c r="D63" s="106">
        <v>0.897354</v>
      </c>
      <c r="E63" s="84">
        <v>-27.4899</v>
      </c>
      <c r="F63" s="106">
        <v>0.097983</v>
      </c>
      <c r="G63" s="108">
        <v>-605.301</v>
      </c>
      <c r="H63" s="106">
        <v>8.56E-4</v>
      </c>
      <c r="I63" s="106">
        <v>-590.969</v>
      </c>
      <c r="J63" s="106">
        <v>9.73E-4</v>
      </c>
      <c r="K63" s="106">
        <v>-445.289</v>
      </c>
      <c r="L63" s="109">
        <v>0.001287</v>
      </c>
      <c r="M63" s="107">
        <v>314.407</v>
      </c>
      <c r="N63" s="109">
        <v>0.00102</v>
      </c>
      <c r="O63" s="107">
        <v>44.8483</v>
      </c>
      <c r="P63" s="109">
        <v>6.42E-6</v>
      </c>
      <c r="Q63" s="107">
        <v>543.579</v>
      </c>
      <c r="R63" s="109">
        <v>4.38E-5</v>
      </c>
      <c r="S63" s="107">
        <v>-1660.0</v>
      </c>
      <c r="T63" s="106">
        <v>4.76E-4</v>
      </c>
      <c r="U63" s="88">
        <v>-36.2093</v>
      </c>
      <c r="V63" s="88">
        <v>0.948679</v>
      </c>
      <c r="W63" s="109">
        <v>5.84E10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-2.34E-12</v>
      </c>
      <c r="F70" s="109">
        <v>6.3E-11</v>
      </c>
      <c r="G70" s="109">
        <v>5.66E-11</v>
      </c>
      <c r="H70" s="109">
        <v>-3.17E-10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-2.34E-12</v>
      </c>
      <c r="E71" s="109">
        <v>5.58E-11</v>
      </c>
      <c r="F71" s="109">
        <v>-2.52E-9</v>
      </c>
      <c r="G71" s="109">
        <v>1.27E-10</v>
      </c>
      <c r="H71" s="109">
        <v>-1.18E-9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6.3E-11</v>
      </c>
      <c r="E72" s="109">
        <v>-2.52E-9</v>
      </c>
      <c r="F72" s="109">
        <v>1.46E-7</v>
      </c>
      <c r="G72" s="109">
        <v>-4.01E-8</v>
      </c>
      <c r="H72" s="109">
        <v>8.09E-8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5.66E-11</v>
      </c>
      <c r="E73" s="109">
        <v>1.27E-10</v>
      </c>
      <c r="F73" s="109">
        <v>-4.01E-8</v>
      </c>
      <c r="G73" s="109">
        <v>4.62E-8</v>
      </c>
      <c r="H73" s="109">
        <v>-5.14E-8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-3.17E-10</v>
      </c>
      <c r="E74" s="109">
        <v>-1.18E-9</v>
      </c>
      <c r="F74" s="109">
        <v>8.09E-8</v>
      </c>
      <c r="G74" s="109">
        <v>-5.14E-8</v>
      </c>
      <c r="H74" s="109">
        <v>2.04E-7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0.03005670855</v>
      </c>
      <c r="D9" s="77">
        <f t="shared" si="3"/>
        <v>0.497575055</v>
      </c>
      <c r="E9" s="77">
        <f t="shared" si="4"/>
        <v>0.3136675778</v>
      </c>
      <c r="F9" s="77">
        <f t="shared" si="5"/>
        <v>0.17116588</v>
      </c>
      <c r="G9" s="77">
        <f t="shared" si="6"/>
        <v>0.002476973036</v>
      </c>
      <c r="H9" s="77">
        <f t="shared" si="7"/>
        <v>-0.009816865771</v>
      </c>
      <c r="I9" s="77">
        <f t="shared" si="8"/>
        <v>-0.0002345936026</v>
      </c>
      <c r="J9" s="77">
        <f t="shared" si="9"/>
        <v>-0.009630767065</v>
      </c>
      <c r="K9" s="77">
        <f t="shared" si="10"/>
        <v>0.004749632513</v>
      </c>
      <c r="L9" s="23">
        <f t="shared" ref="L9:M9" si="14">U52</f>
        <v>-241.505</v>
      </c>
      <c r="M9" s="23">
        <f t="shared" si="14"/>
        <v>9.62755</v>
      </c>
      <c r="N9" s="78">
        <f t="shared" si="12"/>
        <v>0.03986480611</v>
      </c>
      <c r="O9" s="82" t="s">
        <v>13</v>
      </c>
      <c r="P9" s="84">
        <v>-35.0149</v>
      </c>
      <c r="Q9" s="84">
        <v>0.747539</v>
      </c>
      <c r="R9" s="85">
        <f t="shared" ref="R9:R13" si="16">Q9/abs(P9)</f>
        <v>0.0213491685</v>
      </c>
      <c r="S9" s="86">
        <f>R9/sqrt(sum(Y39:Y41))</f>
        <v>0.0243535926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0.01010481392</v>
      </c>
      <c r="D10" s="77">
        <f t="shared" si="3"/>
        <v>0.5561228933</v>
      </c>
      <c r="E10" s="77">
        <f t="shared" si="4"/>
        <v>0.3153859722</v>
      </c>
      <c r="F10" s="77">
        <f t="shared" si="5"/>
        <v>0.1427748546</v>
      </c>
      <c r="G10" s="77">
        <f t="shared" si="6"/>
        <v>0.0008899124256</v>
      </c>
      <c r="H10" s="77">
        <f t="shared" si="7"/>
        <v>-0.01622210417</v>
      </c>
      <c r="I10" s="77">
        <f t="shared" si="8"/>
        <v>-0.0002420855895</v>
      </c>
      <c r="J10" s="77">
        <f t="shared" si="9"/>
        <v>-0.01027778113</v>
      </c>
      <c r="K10" s="77">
        <f t="shared" si="10"/>
        <v>0.001471748048</v>
      </c>
      <c r="L10" s="23">
        <f t="shared" ref="L10:M10" si="15">U53</f>
        <v>-302.28</v>
      </c>
      <c r="M10" s="23">
        <f t="shared" si="15"/>
        <v>4.17868</v>
      </c>
      <c r="N10" s="78">
        <f t="shared" si="12"/>
        <v>0.01382387191</v>
      </c>
      <c r="O10" s="82" t="s">
        <v>103</v>
      </c>
      <c r="P10" s="84">
        <v>-26.5498</v>
      </c>
      <c r="Q10" s="84">
        <v>1.66783</v>
      </c>
      <c r="R10" s="85">
        <f t="shared" si="16"/>
        <v>0.06281892896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0.004708370104</v>
      </c>
      <c r="D11" s="77">
        <f t="shared" si="3"/>
        <v>0.7476288131</v>
      </c>
      <c r="E11" s="77">
        <f t="shared" si="4"/>
        <v>0.2311271278</v>
      </c>
      <c r="F11" s="77">
        <f t="shared" si="5"/>
        <v>0.09749093845</v>
      </c>
      <c r="G11" s="77">
        <f t="shared" si="6"/>
        <v>0.0004179699978</v>
      </c>
      <c r="H11" s="77">
        <f t="shared" si="7"/>
        <v>-0.07183983821</v>
      </c>
      <c r="I11" s="77">
        <f t="shared" si="8"/>
        <v>-0.0002280673512</v>
      </c>
      <c r="J11" s="77">
        <f t="shared" si="9"/>
        <v>-0.01004412155</v>
      </c>
      <c r="K11" s="77">
        <f t="shared" si="10"/>
        <v>0.0007363459939</v>
      </c>
      <c r="L11" s="23">
        <f t="shared" ref="L11:M11" si="18">U54</f>
        <v>-100.996</v>
      </c>
      <c r="M11" s="23">
        <f t="shared" si="18"/>
        <v>2.26434</v>
      </c>
      <c r="N11" s="78">
        <f t="shared" si="12"/>
        <v>0.02242009585</v>
      </c>
      <c r="O11" s="82" t="s">
        <v>104</v>
      </c>
      <c r="P11" s="84">
        <v>-597.604</v>
      </c>
      <c r="Q11" s="84">
        <v>87.9459</v>
      </c>
      <c r="R11" s="85">
        <f t="shared" si="16"/>
        <v>0.1471641756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0.02560508544</v>
      </c>
      <c r="D12" s="77">
        <f t="shared" si="3"/>
        <v>0.3649873208</v>
      </c>
      <c r="E12" s="77">
        <f t="shared" si="4"/>
        <v>0.2231141404</v>
      </c>
      <c r="F12" s="77">
        <f t="shared" si="5"/>
        <v>0.3660928806</v>
      </c>
      <c r="G12" s="77">
        <f t="shared" si="6"/>
        <v>0.02733914288</v>
      </c>
      <c r="H12" s="77">
        <f t="shared" si="7"/>
        <v>-0.009581667598</v>
      </c>
      <c r="I12" s="77">
        <f t="shared" si="8"/>
        <v>-0.0001320432645</v>
      </c>
      <c r="J12" s="77">
        <f t="shared" si="9"/>
        <v>-0.008672898285</v>
      </c>
      <c r="K12" s="77">
        <f t="shared" si="10"/>
        <v>0.0112516552</v>
      </c>
      <c r="L12" s="23">
        <f t="shared" ref="L12:M12" si="19">U55</f>
        <v>-228.825</v>
      </c>
      <c r="M12" s="23">
        <f t="shared" si="19"/>
        <v>7.48477</v>
      </c>
      <c r="N12" s="78">
        <f t="shared" si="12"/>
        <v>0.03270958156</v>
      </c>
      <c r="O12" s="82" t="s">
        <v>105</v>
      </c>
      <c r="P12" s="84">
        <v>-585.861</v>
      </c>
      <c r="Q12" s="84">
        <v>50.6839</v>
      </c>
      <c r="R12" s="85">
        <f t="shared" si="16"/>
        <v>0.08651181765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0.008439033627</v>
      </c>
      <c r="D13" s="77">
        <f t="shared" si="3"/>
        <v>0.4789392634</v>
      </c>
      <c r="E13" s="77">
        <f t="shared" si="4"/>
        <v>0.2525830307</v>
      </c>
      <c r="F13" s="77">
        <f t="shared" si="5"/>
        <v>0.2862331778</v>
      </c>
      <c r="G13" s="77">
        <f t="shared" si="6"/>
        <v>0.01060445765</v>
      </c>
      <c r="H13" s="77">
        <f t="shared" si="7"/>
        <v>-0.03040065459</v>
      </c>
      <c r="I13" s="77">
        <f t="shared" si="8"/>
        <v>-0.0001544636127</v>
      </c>
      <c r="J13" s="77">
        <f t="shared" si="9"/>
        <v>-0.01006781965</v>
      </c>
      <c r="K13" s="77">
        <f t="shared" si="10"/>
        <v>0.003821187631</v>
      </c>
      <c r="L13" s="23">
        <f t="shared" ref="L13:M13" si="20">U56</f>
        <v>-200.702</v>
      </c>
      <c r="M13" s="23">
        <f t="shared" si="20"/>
        <v>2.71707</v>
      </c>
      <c r="N13" s="78">
        <f t="shared" si="12"/>
        <v>0.01353783221</v>
      </c>
      <c r="O13" s="82" t="s">
        <v>106</v>
      </c>
      <c r="P13" s="84">
        <v>-428.792</v>
      </c>
      <c r="Q13" s="84">
        <v>100.912</v>
      </c>
      <c r="R13" s="85">
        <f t="shared" si="16"/>
        <v>0.2353402116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0.004552927107</v>
      </c>
      <c r="D14" s="77">
        <f t="shared" si="3"/>
        <v>0.5772829578</v>
      </c>
      <c r="E14" s="77">
        <f t="shared" si="4"/>
        <v>0.247158734</v>
      </c>
      <c r="F14" s="77">
        <f t="shared" si="5"/>
        <v>0.2348235806</v>
      </c>
      <c r="G14" s="77">
        <f t="shared" si="6"/>
        <v>0.006171441075</v>
      </c>
      <c r="H14" s="77">
        <f t="shared" si="7"/>
        <v>-0.06177585104</v>
      </c>
      <c r="I14" s="77">
        <f t="shared" si="8"/>
        <v>-0.0001572066071</v>
      </c>
      <c r="J14" s="77">
        <f t="shared" si="9"/>
        <v>-0.01017350417</v>
      </c>
      <c r="K14" s="77">
        <f t="shared" si="10"/>
        <v>0.002120758531</v>
      </c>
      <c r="L14" s="23">
        <f t="shared" ref="L14:M14" si="21">U57</f>
        <v>-104.887</v>
      </c>
      <c r="M14" s="23">
        <f t="shared" si="21"/>
        <v>1.94051</v>
      </c>
      <c r="N14" s="78">
        <f t="shared" si="12"/>
        <v>0.01850095817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0.1111038952</v>
      </c>
      <c r="D15" s="77">
        <f t="shared" si="3"/>
        <v>0.3434914821</v>
      </c>
      <c r="E15" s="77">
        <f t="shared" si="4"/>
        <v>0.1324141264</v>
      </c>
      <c r="F15" s="77">
        <f t="shared" si="5"/>
        <v>0.1664761316</v>
      </c>
      <c r="G15" s="77">
        <f t="shared" si="6"/>
        <v>0.1395847001</v>
      </c>
      <c r="H15" s="77">
        <f t="shared" si="7"/>
        <v>-0.01974423279</v>
      </c>
      <c r="I15" s="77">
        <f t="shared" si="8"/>
        <v>-0.00008569285224</v>
      </c>
      <c r="J15" s="77">
        <f t="shared" si="9"/>
        <v>-0.004732376432</v>
      </c>
      <c r="K15" s="77">
        <f t="shared" si="10"/>
        <v>0.131482309</v>
      </c>
      <c r="L15" s="23">
        <f t="shared" ref="L15:M15" si="22">U58</f>
        <v>-93.7679</v>
      </c>
      <c r="M15" s="23">
        <f t="shared" si="22"/>
        <v>4.60168</v>
      </c>
      <c r="N15" s="78">
        <f t="shared" si="12"/>
        <v>0.04907521657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0.07302168874</v>
      </c>
      <c r="D16" s="77">
        <f t="shared" si="3"/>
        <v>0.4119758688</v>
      </c>
      <c r="E16" s="77">
        <f t="shared" si="4"/>
        <v>0.1326214503</v>
      </c>
      <c r="F16" s="77">
        <f t="shared" si="5"/>
        <v>0.2319093533</v>
      </c>
      <c r="G16" s="77">
        <f t="shared" si="6"/>
        <v>0.1175123197</v>
      </c>
      <c r="H16" s="77">
        <f t="shared" si="7"/>
        <v>-0.03042912261</v>
      </c>
      <c r="I16" s="77">
        <f t="shared" si="8"/>
        <v>-0.00009014685964</v>
      </c>
      <c r="J16" s="77">
        <f t="shared" si="9"/>
        <v>-0.005974870356</v>
      </c>
      <c r="K16" s="77">
        <f t="shared" si="10"/>
        <v>0.06947395321</v>
      </c>
      <c r="L16" s="23">
        <f t="shared" ref="L16:M16" si="23">U59</f>
        <v>-101.74</v>
      </c>
      <c r="M16" s="23">
        <f t="shared" si="23"/>
        <v>2.61023</v>
      </c>
      <c r="N16" s="78">
        <f t="shared" si="12"/>
        <v>0.02565588756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0.3083131041</v>
      </c>
      <c r="D17" s="77">
        <f t="shared" si="3"/>
        <v>0.3736161217</v>
      </c>
      <c r="E17" s="77">
        <f t="shared" si="4"/>
        <v>0.08997995221</v>
      </c>
      <c r="F17" s="77">
        <f t="shared" si="5"/>
        <v>0.1776991146</v>
      </c>
      <c r="G17" s="77">
        <f t="shared" si="6"/>
        <v>0.06375295694</v>
      </c>
      <c r="H17" s="77">
        <f t="shared" si="7"/>
        <v>-0.03907247407</v>
      </c>
      <c r="I17" s="77">
        <f t="shared" si="8"/>
        <v>-0.00005887174349</v>
      </c>
      <c r="J17" s="77">
        <f t="shared" si="9"/>
        <v>-0.004494388924</v>
      </c>
      <c r="K17" s="77">
        <f t="shared" si="10"/>
        <v>0.03025061111</v>
      </c>
      <c r="L17" s="23">
        <f t="shared" ref="L17:M17" si="24">U60</f>
        <v>-54.4908</v>
      </c>
      <c r="M17" s="23">
        <f t="shared" si="24"/>
        <v>1.66937</v>
      </c>
      <c r="N17" s="78">
        <f t="shared" si="12"/>
        <v>0.03063581375</v>
      </c>
      <c r="O17" s="23"/>
      <c r="P17" s="23"/>
      <c r="Q17" s="93"/>
      <c r="R17" s="95" t="s">
        <v>108</v>
      </c>
      <c r="S17" s="96">
        <f>$R$9/sqrt(sum(Y27:Y29))</f>
        <v>0.3214424561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0.8358636419</v>
      </c>
      <c r="D18" s="77">
        <f t="shared" si="3"/>
        <v>0.0597955044</v>
      </c>
      <c r="E18" s="77">
        <f t="shared" si="4"/>
        <v>0.01826735202</v>
      </c>
      <c r="F18" s="77">
        <f t="shared" si="5"/>
        <v>0.01907618799</v>
      </c>
      <c r="G18" s="77">
        <f t="shared" si="6"/>
        <v>0.01377014927</v>
      </c>
      <c r="H18" s="77">
        <f t="shared" si="7"/>
        <v>-0.005085470417</v>
      </c>
      <c r="I18" s="77">
        <f t="shared" si="8"/>
        <v>-0.00001483952923</v>
      </c>
      <c r="J18" s="77">
        <f t="shared" si="9"/>
        <v>-0.0007395523747</v>
      </c>
      <c r="K18" s="77">
        <f t="shared" si="10"/>
        <v>0.05905451822</v>
      </c>
      <c r="L18" s="23">
        <f t="shared" ref="L18:M18" si="25">U61</f>
        <v>-30.9768</v>
      </c>
      <c r="M18" s="23">
        <f t="shared" si="25"/>
        <v>1.52667</v>
      </c>
      <c r="N18" s="78">
        <f t="shared" si="12"/>
        <v>0.04928430309</v>
      </c>
      <c r="O18" s="78">
        <f t="shared" ref="O18:O23" si="27">M18/abs(C61)/D61</f>
        <v>0.05896213284</v>
      </c>
      <c r="P18" s="23"/>
      <c r="Q18" s="93"/>
      <c r="R18" s="95" t="s">
        <v>109</v>
      </c>
      <c r="S18" s="96">
        <f>$R$9/sqrt(sum(Y30:Y32))</f>
        <v>0.3034556659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0.8535445532</v>
      </c>
      <c r="D19" s="77">
        <f t="shared" si="3"/>
        <v>0.06438664266</v>
      </c>
      <c r="E19" s="77">
        <f t="shared" si="4"/>
        <v>0.01697122531</v>
      </c>
      <c r="F19" s="77">
        <f t="shared" si="5"/>
        <v>0.01814778222</v>
      </c>
      <c r="G19" s="77">
        <f t="shared" si="6"/>
        <v>0.01485525734</v>
      </c>
      <c r="H19" s="77">
        <f t="shared" si="7"/>
        <v>-0.006512210335</v>
      </c>
      <c r="I19" s="77">
        <f t="shared" si="8"/>
        <v>-0.00001377607668</v>
      </c>
      <c r="J19" s="77">
        <f t="shared" si="9"/>
        <v>-0.0006804709426</v>
      </c>
      <c r="K19" s="77">
        <f t="shared" si="10"/>
        <v>0.03930304531</v>
      </c>
      <c r="L19" s="23">
        <f t="shared" ref="L19:M19" si="26">U62</f>
        <v>-34.9291</v>
      </c>
      <c r="M19" s="23">
        <f t="shared" si="26"/>
        <v>1.02779</v>
      </c>
      <c r="N19" s="78">
        <f t="shared" si="12"/>
        <v>0.02942503529</v>
      </c>
      <c r="O19" s="78">
        <f t="shared" si="27"/>
        <v>0.03447393013</v>
      </c>
      <c r="P19" s="97">
        <f>1/sqrt(1/O18^2+1/O19^2+1/O20^2)</f>
        <v>0.02160446899</v>
      </c>
      <c r="Q19" s="93"/>
      <c r="R19" s="95" t="s">
        <v>110</v>
      </c>
      <c r="S19" s="96">
        <f>$R$9/sqrt(sum(Y33:Y35))</f>
        <v>0.2614079009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0.879792181</v>
      </c>
      <c r="D20" s="77">
        <f t="shared" si="3"/>
        <v>0.06701867641</v>
      </c>
      <c r="E20" s="77">
        <f t="shared" si="4"/>
        <v>0.01299366406</v>
      </c>
      <c r="F20" s="77">
        <f t="shared" si="5"/>
        <v>0.01399102125</v>
      </c>
      <c r="G20" s="77">
        <f t="shared" si="6"/>
        <v>0.01371688601</v>
      </c>
      <c r="H20" s="77">
        <f t="shared" si="7"/>
        <v>-0.00806193987</v>
      </c>
      <c r="I20" s="77">
        <f t="shared" si="8"/>
        <v>-0.000006904695696</v>
      </c>
      <c r="J20" s="77">
        <f t="shared" si="9"/>
        <v>-0.0005941295995</v>
      </c>
      <c r="K20" s="77">
        <f t="shared" si="10"/>
        <v>0.02111202748</v>
      </c>
      <c r="L20" s="23">
        <f t="shared" ref="L20:M20" si="28">U63</f>
        <v>-36.0117</v>
      </c>
      <c r="M20" s="23">
        <f t="shared" si="28"/>
        <v>0.995259</v>
      </c>
      <c r="N20" s="78">
        <f t="shared" si="12"/>
        <v>0.02763710128</v>
      </c>
      <c r="O20" s="78">
        <f t="shared" si="27"/>
        <v>0.03141321538</v>
      </c>
      <c r="P20" s="23"/>
      <c r="Q20" s="93"/>
      <c r="R20" s="95" t="s">
        <v>111</v>
      </c>
      <c r="S20" s="96">
        <f>$R$9/sqrt(sum(Y36:Y38))</f>
        <v>0.07280653959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0.0243535926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0.05932643435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0.0213491685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0.0009770962384</v>
      </c>
      <c r="Z27" s="78">
        <f t="shared" si="33"/>
        <v>0.001819633762</v>
      </c>
      <c r="AA27" s="78">
        <f t="shared" si="33"/>
        <v>0.001078627591</v>
      </c>
      <c r="AB27" s="78">
        <f t="shared" si="33"/>
        <v>0.0009090683291</v>
      </c>
      <c r="AC27" s="78">
        <f t="shared" si="33"/>
        <v>0.001161838095</v>
      </c>
      <c r="AD27" s="78">
        <f t="shared" si="33"/>
        <v>0.00170538788</v>
      </c>
      <c r="AE27" s="78">
        <f t="shared" si="33"/>
        <v>0.00111005755</v>
      </c>
      <c r="AF27" s="78">
        <f t="shared" si="33"/>
        <v>0.0009250093717</v>
      </c>
      <c r="AG27" s="78">
        <f t="shared" si="33"/>
        <v>0.001193844655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0.002320341254</v>
      </c>
      <c r="Z28" s="78">
        <f t="shared" si="45"/>
        <v>0.005366597713</v>
      </c>
      <c r="AA28" s="78">
        <f t="shared" si="45"/>
        <v>0.003484613166</v>
      </c>
      <c r="AB28" s="78">
        <f t="shared" si="45"/>
        <v>0.00226929776</v>
      </c>
      <c r="AC28" s="78">
        <f t="shared" si="45"/>
        <v>0.002646932988</v>
      </c>
      <c r="AD28" s="78">
        <f t="shared" si="45"/>
        <v>0.004259086597</v>
      </c>
      <c r="AE28" s="78">
        <f t="shared" si="45"/>
        <v>0.001583727445</v>
      </c>
      <c r="AF28" s="78">
        <f t="shared" si="45"/>
        <v>0.002725866619</v>
      </c>
      <c r="AG28" s="78">
        <f t="shared" si="45"/>
        <v>0.002271321222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0.001113749357</v>
      </c>
      <c r="Z29" s="78">
        <f t="shared" si="47"/>
        <v>0.003131533755</v>
      </c>
      <c r="AA29" s="78">
        <f t="shared" si="47"/>
        <v>0.001640921126</v>
      </c>
      <c r="AB29" s="78">
        <f t="shared" si="47"/>
        <v>0.001456719784</v>
      </c>
      <c r="AC29" s="78">
        <f t="shared" si="47"/>
        <v>0.001328845701</v>
      </c>
      <c r="AD29" s="78">
        <f t="shared" si="47"/>
        <v>0.003630984588</v>
      </c>
      <c r="AE29" s="78">
        <f t="shared" si="47"/>
        <v>0.003621849679</v>
      </c>
      <c r="AF29" s="78">
        <f t="shared" si="47"/>
        <v>0.001701094515</v>
      </c>
      <c r="AG29" s="78">
        <f t="shared" si="47"/>
        <v>0.001165191801</v>
      </c>
    </row>
    <row r="30">
      <c r="A30" s="76">
        <v>2.0</v>
      </c>
      <c r="B30" s="68" t="s">
        <v>94</v>
      </c>
      <c r="C30" s="96">
        <f t="shared" si="34"/>
        <v>0.29057</v>
      </c>
      <c r="D30" s="96">
        <f t="shared" si="35"/>
        <v>0.658463</v>
      </c>
      <c r="E30" s="96">
        <f t="shared" si="36"/>
        <v>0.028514</v>
      </c>
      <c r="F30" s="96">
        <f t="shared" si="37"/>
        <v>0.016342</v>
      </c>
      <c r="G30" s="96">
        <f t="shared" si="38"/>
        <v>0.000973</v>
      </c>
      <c r="H30" s="96">
        <f t="shared" si="39"/>
        <v>0.003212</v>
      </c>
      <c r="I30" s="96">
        <f t="shared" si="40"/>
        <v>0.000274</v>
      </c>
      <c r="J30" s="96">
        <f t="shared" si="41"/>
        <v>0.00096</v>
      </c>
      <c r="K30" s="96">
        <f t="shared" si="42"/>
        <v>0.000691</v>
      </c>
      <c r="L30" s="99">
        <f t="shared" si="43"/>
        <v>567000000</v>
      </c>
      <c r="M30" s="65"/>
      <c r="O30" s="100">
        <f t="shared" ref="O30:W30" si="48">C30*$L30</f>
        <v>164753190</v>
      </c>
      <c r="P30" s="100">
        <f t="shared" si="48"/>
        <v>373348521</v>
      </c>
      <c r="Q30" s="100">
        <f t="shared" si="48"/>
        <v>16167438</v>
      </c>
      <c r="R30" s="100">
        <f t="shared" si="48"/>
        <v>9265914</v>
      </c>
      <c r="S30" s="100">
        <f t="shared" si="48"/>
        <v>551691</v>
      </c>
      <c r="T30" s="100">
        <f t="shared" si="48"/>
        <v>1821204</v>
      </c>
      <c r="U30" s="100">
        <f t="shared" si="48"/>
        <v>155358</v>
      </c>
      <c r="V30" s="100">
        <f t="shared" si="48"/>
        <v>544320</v>
      </c>
      <c r="W30" s="100">
        <f t="shared" si="48"/>
        <v>391797</v>
      </c>
      <c r="X30" s="65"/>
      <c r="Y30" s="78">
        <f t="shared" ref="Y30:AG30" si="49">O30/O$45</f>
        <v>0.001101089215</v>
      </c>
      <c r="Z30" s="78">
        <f t="shared" si="49"/>
        <v>0.005654767391</v>
      </c>
      <c r="AA30" s="78">
        <f t="shared" si="49"/>
        <v>0.01163428719</v>
      </c>
      <c r="AB30" s="78">
        <f t="shared" si="49"/>
        <v>0.006746791508</v>
      </c>
      <c r="AC30" s="78">
        <f t="shared" si="49"/>
        <v>0.001391308054</v>
      </c>
      <c r="AD30" s="78">
        <f t="shared" si="49"/>
        <v>0.002777013609</v>
      </c>
      <c r="AE30" s="78">
        <f t="shared" si="49"/>
        <v>0.01200698467</v>
      </c>
      <c r="AF30" s="78">
        <f t="shared" si="49"/>
        <v>0.008805391672</v>
      </c>
      <c r="AG30" s="78">
        <f t="shared" si="49"/>
        <v>0.001783053103</v>
      </c>
    </row>
    <row r="31">
      <c r="A31" s="76">
        <v>2.0</v>
      </c>
      <c r="B31" s="68" t="s">
        <v>96</v>
      </c>
      <c r="C31" s="96">
        <f t="shared" si="34"/>
        <v>0.122068</v>
      </c>
      <c r="D31" s="96">
        <f t="shared" si="35"/>
        <v>0.814489</v>
      </c>
      <c r="E31" s="96">
        <f t="shared" si="36"/>
        <v>0.039608</v>
      </c>
      <c r="F31" s="96">
        <f t="shared" si="37"/>
        <v>0.017615</v>
      </c>
      <c r="G31" s="96">
        <f t="shared" si="38"/>
        <v>0.000388</v>
      </c>
      <c r="H31" s="96">
        <f t="shared" si="39"/>
        <v>0.003805</v>
      </c>
      <c r="I31" s="96">
        <f t="shared" si="40"/>
        <v>0.000396</v>
      </c>
      <c r="J31" s="96">
        <f t="shared" si="41"/>
        <v>0.001363</v>
      </c>
      <c r="K31" s="96">
        <f t="shared" si="42"/>
        <v>0.000268</v>
      </c>
      <c r="L31" s="99">
        <f t="shared" si="43"/>
        <v>3010000000</v>
      </c>
      <c r="M31" s="65"/>
      <c r="O31" s="100">
        <f t="shared" ref="O31:W31" si="50">C31*$L31</f>
        <v>367424680</v>
      </c>
      <c r="P31" s="100">
        <f t="shared" si="50"/>
        <v>2451611890</v>
      </c>
      <c r="Q31" s="100">
        <f t="shared" si="50"/>
        <v>119220080</v>
      </c>
      <c r="R31" s="100">
        <f t="shared" si="50"/>
        <v>53021150</v>
      </c>
      <c r="S31" s="100">
        <f t="shared" si="50"/>
        <v>1167880</v>
      </c>
      <c r="T31" s="100">
        <f t="shared" si="50"/>
        <v>11453050</v>
      </c>
      <c r="U31" s="100">
        <f t="shared" si="50"/>
        <v>1191960</v>
      </c>
      <c r="V31" s="100">
        <f t="shared" si="50"/>
        <v>4102630</v>
      </c>
      <c r="W31" s="100">
        <f t="shared" si="50"/>
        <v>806680</v>
      </c>
      <c r="X31" s="65"/>
      <c r="Y31" s="78">
        <f t="shared" ref="Y31:AG31" si="51">O31/O$45</f>
        <v>0.002455596474</v>
      </c>
      <c r="Z31" s="78">
        <f t="shared" si="51"/>
        <v>0.03713231523</v>
      </c>
      <c r="AA31" s="78">
        <f t="shared" si="51"/>
        <v>0.0857922356</v>
      </c>
      <c r="AB31" s="78">
        <f t="shared" si="51"/>
        <v>0.0386062988</v>
      </c>
      <c r="AC31" s="78">
        <f t="shared" si="51"/>
        <v>0.002945273441</v>
      </c>
      <c r="AD31" s="78">
        <f t="shared" si="51"/>
        <v>0.01746387319</v>
      </c>
      <c r="AE31" s="78">
        <f t="shared" si="51"/>
        <v>0.09212171529</v>
      </c>
      <c r="AF31" s="78">
        <f t="shared" si="51"/>
        <v>0.06636769554</v>
      </c>
      <c r="AG31" s="78">
        <f t="shared" si="51"/>
        <v>0.003671169705</v>
      </c>
    </row>
    <row r="32">
      <c r="A32" s="76">
        <v>2.0</v>
      </c>
      <c r="B32" s="68" t="s">
        <v>98</v>
      </c>
      <c r="C32" s="96">
        <f t="shared" si="34"/>
        <v>0.020235</v>
      </c>
      <c r="D32" s="96">
        <f t="shared" si="35"/>
        <v>0.948276</v>
      </c>
      <c r="E32" s="96">
        <f t="shared" si="36"/>
        <v>0.01437</v>
      </c>
      <c r="F32" s="96">
        <f t="shared" si="37"/>
        <v>0.004389</v>
      </c>
      <c r="G32" s="96">
        <f t="shared" si="38"/>
        <v>0.0000591</v>
      </c>
      <c r="H32" s="96">
        <f t="shared" si="39"/>
        <v>0.011454</v>
      </c>
      <c r="I32" s="96">
        <f t="shared" si="40"/>
        <v>0.000246</v>
      </c>
      <c r="J32" s="96">
        <f t="shared" si="41"/>
        <v>0.000927</v>
      </c>
      <c r="K32" s="96">
        <f t="shared" si="42"/>
        <v>0.0000448</v>
      </c>
      <c r="L32" s="99">
        <f t="shared" si="43"/>
        <v>10300000000</v>
      </c>
      <c r="M32" s="65"/>
      <c r="O32" s="100">
        <f t="shared" ref="O32:W32" si="52">C32*$L32</f>
        <v>208420500</v>
      </c>
      <c r="P32" s="100">
        <f t="shared" si="52"/>
        <v>9767242800</v>
      </c>
      <c r="Q32" s="100">
        <f t="shared" si="52"/>
        <v>148011000</v>
      </c>
      <c r="R32" s="100">
        <f t="shared" si="52"/>
        <v>45206700</v>
      </c>
      <c r="S32" s="100">
        <f t="shared" si="52"/>
        <v>608730</v>
      </c>
      <c r="T32" s="100">
        <f t="shared" si="52"/>
        <v>117976200</v>
      </c>
      <c r="U32" s="100">
        <f t="shared" si="52"/>
        <v>2533800</v>
      </c>
      <c r="V32" s="100">
        <f t="shared" si="52"/>
        <v>9548100</v>
      </c>
      <c r="W32" s="100">
        <f t="shared" si="52"/>
        <v>461440</v>
      </c>
      <c r="X32" s="65"/>
      <c r="Y32" s="78">
        <f t="shared" ref="Y32:AG32" si="53">O32/O$45</f>
        <v>0.001392929416</v>
      </c>
      <c r="Z32" s="78">
        <f t="shared" si="53"/>
        <v>0.1479354624</v>
      </c>
      <c r="AA32" s="78">
        <f t="shared" si="53"/>
        <v>0.1065105357</v>
      </c>
      <c r="AB32" s="78">
        <f t="shared" si="53"/>
        <v>0.03291636202</v>
      </c>
      <c r="AC32" s="78">
        <f t="shared" si="53"/>
        <v>0.001535154555</v>
      </c>
      <c r="AD32" s="78">
        <f t="shared" si="53"/>
        <v>0.1798928142</v>
      </c>
      <c r="AE32" s="78">
        <f t="shared" si="53"/>
        <v>0.195827043</v>
      </c>
      <c r="AF32" s="78">
        <f t="shared" si="53"/>
        <v>0.1544583337</v>
      </c>
      <c r="AG32" s="78">
        <f t="shared" si="53"/>
        <v>0.002099995722</v>
      </c>
    </row>
    <row r="33">
      <c r="A33" s="76">
        <v>3.0</v>
      </c>
      <c r="B33" s="68" t="s">
        <v>94</v>
      </c>
      <c r="C33" s="96">
        <f t="shared" si="34"/>
        <v>0.232749</v>
      </c>
      <c r="D33" s="96">
        <f t="shared" si="35"/>
        <v>0.691817</v>
      </c>
      <c r="E33" s="96">
        <f t="shared" si="36"/>
        <v>0.025218</v>
      </c>
      <c r="F33" s="96">
        <f t="shared" si="37"/>
        <v>0.040195</v>
      </c>
      <c r="G33" s="96">
        <f t="shared" si="38"/>
        <v>0.003547</v>
      </c>
      <c r="H33" s="96">
        <f t="shared" si="39"/>
        <v>0.003757</v>
      </c>
      <c r="I33" s="96">
        <f t="shared" si="40"/>
        <v>0.00021</v>
      </c>
      <c r="J33" s="96">
        <f t="shared" si="41"/>
        <v>0.000955</v>
      </c>
      <c r="K33" s="96">
        <f t="shared" si="42"/>
        <v>0.001551</v>
      </c>
      <c r="L33" s="99">
        <f t="shared" si="43"/>
        <v>938000000</v>
      </c>
      <c r="M33" s="65"/>
      <c r="O33" s="100">
        <f t="shared" ref="O33:W33" si="54">C33*$L33</f>
        <v>218318562</v>
      </c>
      <c r="P33" s="100">
        <f t="shared" si="54"/>
        <v>648924346</v>
      </c>
      <c r="Q33" s="100">
        <f t="shared" si="54"/>
        <v>23654484</v>
      </c>
      <c r="R33" s="100">
        <f t="shared" si="54"/>
        <v>37702910</v>
      </c>
      <c r="S33" s="100">
        <f t="shared" si="54"/>
        <v>3327086</v>
      </c>
      <c r="T33" s="100">
        <f t="shared" si="54"/>
        <v>3524066</v>
      </c>
      <c r="U33" s="100">
        <f t="shared" si="54"/>
        <v>196980</v>
      </c>
      <c r="V33" s="100">
        <f t="shared" si="54"/>
        <v>895790</v>
      </c>
      <c r="W33" s="100">
        <f t="shared" si="54"/>
        <v>1454838</v>
      </c>
      <c r="X33" s="65"/>
      <c r="Y33" s="78">
        <f t="shared" ref="Y33:AG33" si="55">O33/O$45</f>
        <v>0.001459080787</v>
      </c>
      <c r="Z33" s="78">
        <f t="shared" si="55"/>
        <v>0.009828661492</v>
      </c>
      <c r="AA33" s="78">
        <f t="shared" si="55"/>
        <v>0.01702205756</v>
      </c>
      <c r="AB33" s="78">
        <f t="shared" si="55"/>
        <v>0.02745262615</v>
      </c>
      <c r="AC33" s="78">
        <f t="shared" si="55"/>
        <v>0.008390569264</v>
      </c>
      <c r="AD33" s="78">
        <f t="shared" si="55"/>
        <v>0.005373576623</v>
      </c>
      <c r="AE33" s="78">
        <f t="shared" si="55"/>
        <v>0.01522377888</v>
      </c>
      <c r="AF33" s="78">
        <f t="shared" si="55"/>
        <v>0.01449107475</v>
      </c>
      <c r="AG33" s="78">
        <f t="shared" si="55"/>
        <v>0.006620911875</v>
      </c>
    </row>
    <row r="34">
      <c r="A34" s="76">
        <v>3.0</v>
      </c>
      <c r="B34" s="68" t="s">
        <v>96</v>
      </c>
      <c r="C34" s="96">
        <f t="shared" si="34"/>
        <v>0.071155</v>
      </c>
      <c r="D34" s="96">
        <f t="shared" si="35"/>
        <v>0.847132</v>
      </c>
      <c r="E34" s="96">
        <f t="shared" si="36"/>
        <v>0.035959</v>
      </c>
      <c r="F34" s="96">
        <f t="shared" si="37"/>
        <v>0.036053</v>
      </c>
      <c r="G34" s="96">
        <f t="shared" si="38"/>
        <v>0.001193</v>
      </c>
      <c r="H34" s="96">
        <f t="shared" si="39"/>
        <v>0.006338</v>
      </c>
      <c r="I34" s="96">
        <f t="shared" si="40"/>
        <v>0.000284</v>
      </c>
      <c r="J34" s="96">
        <f t="shared" si="41"/>
        <v>0.001423</v>
      </c>
      <c r="K34" s="96">
        <f t="shared" si="42"/>
        <v>0.000462</v>
      </c>
      <c r="L34" s="99">
        <f t="shared" si="43"/>
        <v>7120000000</v>
      </c>
      <c r="M34" s="65"/>
      <c r="O34" s="100">
        <f t="shared" ref="O34:W34" si="56">C34*$L34</f>
        <v>506623600</v>
      </c>
      <c r="P34" s="100">
        <f t="shared" si="56"/>
        <v>6031579840</v>
      </c>
      <c r="Q34" s="100">
        <f t="shared" si="56"/>
        <v>256028080</v>
      </c>
      <c r="R34" s="100">
        <f t="shared" si="56"/>
        <v>256697360</v>
      </c>
      <c r="S34" s="100">
        <f t="shared" si="56"/>
        <v>8494160</v>
      </c>
      <c r="T34" s="100">
        <f t="shared" si="56"/>
        <v>45126560</v>
      </c>
      <c r="U34" s="100">
        <f t="shared" si="56"/>
        <v>2022080</v>
      </c>
      <c r="V34" s="100">
        <f t="shared" si="56"/>
        <v>10131760</v>
      </c>
      <c r="W34" s="100">
        <f t="shared" si="56"/>
        <v>3289440</v>
      </c>
      <c r="X34" s="65"/>
      <c r="Y34" s="78">
        <f t="shared" ref="Y34:AG34" si="57">O34/O$45</f>
        <v>0.003385899733</v>
      </c>
      <c r="Z34" s="78">
        <f t="shared" si="57"/>
        <v>0.0913548041</v>
      </c>
      <c r="AA34" s="78">
        <f t="shared" si="57"/>
        <v>0.1842409547</v>
      </c>
      <c r="AB34" s="78">
        <f t="shared" si="57"/>
        <v>0.1869090916</v>
      </c>
      <c r="AC34" s="78">
        <f t="shared" si="57"/>
        <v>0.02142139933</v>
      </c>
      <c r="AD34" s="78">
        <f t="shared" si="57"/>
        <v>0.06881001317</v>
      </c>
      <c r="AE34" s="78">
        <f t="shared" si="57"/>
        <v>0.1562782963</v>
      </c>
      <c r="AF34" s="78">
        <f t="shared" si="57"/>
        <v>0.1639001233</v>
      </c>
      <c r="AG34" s="78">
        <f t="shared" si="57"/>
        <v>0.01497011513</v>
      </c>
    </row>
    <row r="35">
      <c r="A35" s="76">
        <v>3.0</v>
      </c>
      <c r="B35" s="68" t="s">
        <v>98</v>
      </c>
      <c r="C35" s="96">
        <f t="shared" si="34"/>
        <v>0.019505</v>
      </c>
      <c r="D35" s="96">
        <f t="shared" si="35"/>
        <v>0.913509</v>
      </c>
      <c r="E35" s="96">
        <f t="shared" si="36"/>
        <v>0.031235</v>
      </c>
      <c r="F35" s="96">
        <f t="shared" si="37"/>
        <v>0.024992</v>
      </c>
      <c r="G35" s="96">
        <f t="shared" si="38"/>
        <v>0.000366</v>
      </c>
      <c r="H35" s="96">
        <f t="shared" si="39"/>
        <v>0.008758</v>
      </c>
      <c r="I35" s="96">
        <f t="shared" si="40"/>
        <v>0.000249</v>
      </c>
      <c r="J35" s="96">
        <f t="shared" si="41"/>
        <v>0.001252</v>
      </c>
      <c r="K35" s="96">
        <f t="shared" si="42"/>
        <v>0.000134</v>
      </c>
      <c r="L35" s="99">
        <f t="shared" si="43"/>
        <v>14000000000</v>
      </c>
      <c r="M35" s="65"/>
      <c r="O35" s="100">
        <f t="shared" ref="O35:W35" si="58">C35*$L35</f>
        <v>273070000</v>
      </c>
      <c r="P35" s="100">
        <f t="shared" si="58"/>
        <v>12789126000</v>
      </c>
      <c r="Q35" s="100">
        <f t="shared" si="58"/>
        <v>437290000</v>
      </c>
      <c r="R35" s="100">
        <f t="shared" si="58"/>
        <v>349888000</v>
      </c>
      <c r="S35" s="100">
        <f t="shared" si="58"/>
        <v>5124000</v>
      </c>
      <c r="T35" s="100">
        <f t="shared" si="58"/>
        <v>122612000</v>
      </c>
      <c r="U35" s="100">
        <f t="shared" si="58"/>
        <v>3486000</v>
      </c>
      <c r="V35" s="100">
        <f t="shared" si="58"/>
        <v>17528000</v>
      </c>
      <c r="W35" s="100">
        <f t="shared" si="58"/>
        <v>1876000</v>
      </c>
      <c r="X35" s="65"/>
      <c r="Y35" s="78">
        <f t="shared" ref="Y35:AG35" si="59">O35/O$45</f>
        <v>0.001824999152</v>
      </c>
      <c r="Z35" s="78">
        <f t="shared" si="59"/>
        <v>0.1937051538</v>
      </c>
      <c r="AA35" s="78">
        <f t="shared" si="59"/>
        <v>0.3146792613</v>
      </c>
      <c r="AB35" s="78">
        <f t="shared" si="59"/>
        <v>0.2547640079</v>
      </c>
      <c r="AC35" s="78">
        <f t="shared" si="59"/>
        <v>0.01292220186</v>
      </c>
      <c r="AD35" s="78">
        <f t="shared" si="59"/>
        <v>0.1869615884</v>
      </c>
      <c r="AE35" s="78">
        <f t="shared" si="59"/>
        <v>0.2694186881</v>
      </c>
      <c r="AF35" s="78">
        <f t="shared" si="59"/>
        <v>0.2835481063</v>
      </c>
      <c r="AG35" s="78">
        <f t="shared" si="59"/>
        <v>0.008537603965</v>
      </c>
    </row>
    <row r="36">
      <c r="A36" s="76">
        <v>4.0</v>
      </c>
      <c r="B36" s="68" t="s">
        <v>94</v>
      </c>
      <c r="C36" s="96">
        <f t="shared" si="34"/>
        <v>0.382077</v>
      </c>
      <c r="D36" s="96">
        <f t="shared" si="35"/>
        <v>0.575618</v>
      </c>
      <c r="E36" s="96">
        <f t="shared" si="36"/>
        <v>0.008932</v>
      </c>
      <c r="F36" s="96">
        <f t="shared" si="37"/>
        <v>0.010986</v>
      </c>
      <c r="G36" s="96">
        <f t="shared" si="38"/>
        <v>0.010585</v>
      </c>
      <c r="H36" s="96">
        <f t="shared" si="39"/>
        <v>0.003962</v>
      </c>
      <c r="I36" s="96">
        <f t="shared" si="40"/>
        <v>0.0000709</v>
      </c>
      <c r="J36" s="96">
        <f t="shared" si="41"/>
        <v>0.000342</v>
      </c>
      <c r="K36" s="96">
        <f t="shared" si="42"/>
        <v>0.007427</v>
      </c>
      <c r="L36" s="99">
        <f t="shared" si="43"/>
        <v>2480000000</v>
      </c>
      <c r="M36" s="65"/>
      <c r="O36" s="100">
        <f t="shared" ref="O36:W36" si="60">C36*$L36</f>
        <v>947550960</v>
      </c>
      <c r="P36" s="100">
        <f t="shared" si="60"/>
        <v>1427532640</v>
      </c>
      <c r="Q36" s="100">
        <f t="shared" si="60"/>
        <v>22151360</v>
      </c>
      <c r="R36" s="100">
        <f t="shared" si="60"/>
        <v>27245280</v>
      </c>
      <c r="S36" s="100">
        <f t="shared" si="60"/>
        <v>26250800</v>
      </c>
      <c r="T36" s="100">
        <f t="shared" si="60"/>
        <v>9825760</v>
      </c>
      <c r="U36" s="100">
        <f t="shared" si="60"/>
        <v>175832</v>
      </c>
      <c r="V36" s="100">
        <f t="shared" si="60"/>
        <v>848160</v>
      </c>
      <c r="W36" s="100">
        <f t="shared" si="60"/>
        <v>18418960</v>
      </c>
      <c r="X36" s="65"/>
      <c r="Y36" s="78">
        <f t="shared" ref="Y36:AG36" si="61">O36/O$45</f>
        <v>0.00633273409</v>
      </c>
      <c r="Z36" s="78">
        <f t="shared" si="61"/>
        <v>0.02162152672</v>
      </c>
      <c r="AA36" s="78">
        <f t="shared" si="61"/>
        <v>0.01594039105</v>
      </c>
      <c r="AB36" s="78">
        <f t="shared" si="61"/>
        <v>0.01983811028</v>
      </c>
      <c r="AC36" s="78">
        <f t="shared" si="61"/>
        <v>0.06620182215</v>
      </c>
      <c r="AD36" s="78">
        <f t="shared" si="61"/>
        <v>0.01498254409</v>
      </c>
      <c r="AE36" s="78">
        <f t="shared" si="61"/>
        <v>0.01358933642</v>
      </c>
      <c r="AF36" s="78">
        <f t="shared" si="61"/>
        <v>0.01372057062</v>
      </c>
      <c r="AG36" s="78">
        <f t="shared" si="61"/>
        <v>0.08382397971</v>
      </c>
    </row>
    <row r="37">
      <c r="A37" s="76">
        <v>4.0</v>
      </c>
      <c r="B37" s="68" t="s">
        <v>96</v>
      </c>
      <c r="C37" s="96">
        <f t="shared" si="34"/>
        <v>0.266704</v>
      </c>
      <c r="D37" s="96">
        <f t="shared" si="35"/>
        <v>0.676314</v>
      </c>
      <c r="E37" s="96">
        <f t="shared" si="36"/>
        <v>0.012523</v>
      </c>
      <c r="F37" s="96">
        <f t="shared" si="37"/>
        <v>0.022757</v>
      </c>
      <c r="G37" s="96">
        <f t="shared" si="38"/>
        <v>0.011403</v>
      </c>
      <c r="H37" s="96">
        <f t="shared" si="39"/>
        <v>0.005334</v>
      </c>
      <c r="I37" s="96">
        <f t="shared" si="40"/>
        <v>0.000111</v>
      </c>
      <c r="J37" s="96">
        <f t="shared" si="41"/>
        <v>0.000597</v>
      </c>
      <c r="K37" s="96">
        <f t="shared" si="42"/>
        <v>0.004258</v>
      </c>
      <c r="L37" s="99">
        <f t="shared" si="43"/>
        <v>7720000000</v>
      </c>
      <c r="M37" s="65"/>
      <c r="O37" s="100">
        <f t="shared" ref="O37:W37" si="62">C37*$L37</f>
        <v>2058954880</v>
      </c>
      <c r="P37" s="100">
        <f t="shared" si="62"/>
        <v>5221144080</v>
      </c>
      <c r="Q37" s="100">
        <f t="shared" si="62"/>
        <v>96677560</v>
      </c>
      <c r="R37" s="100">
        <f t="shared" si="62"/>
        <v>175684040</v>
      </c>
      <c r="S37" s="100">
        <f t="shared" si="62"/>
        <v>88031160</v>
      </c>
      <c r="T37" s="100">
        <f t="shared" si="62"/>
        <v>41178480</v>
      </c>
      <c r="U37" s="100">
        <f t="shared" si="62"/>
        <v>856920</v>
      </c>
      <c r="V37" s="100">
        <f t="shared" si="62"/>
        <v>4608840</v>
      </c>
      <c r="W37" s="100">
        <f t="shared" si="62"/>
        <v>32871760</v>
      </c>
      <c r="X37" s="65"/>
      <c r="Y37" s="78">
        <f t="shared" ref="Y37:AG37" si="63">O37/O$45</f>
        <v>0.01376054092</v>
      </c>
      <c r="Z37" s="78">
        <f t="shared" si="63"/>
        <v>0.07907987746</v>
      </c>
      <c r="AA37" s="78">
        <f t="shared" si="63"/>
        <v>0.069570361</v>
      </c>
      <c r="AB37" s="78">
        <f t="shared" si="63"/>
        <v>0.1279208494</v>
      </c>
      <c r="AC37" s="78">
        <f t="shared" si="63"/>
        <v>0.2220055464</v>
      </c>
      <c r="AD37" s="78">
        <f t="shared" si="63"/>
        <v>0.06278989028</v>
      </c>
      <c r="AE37" s="78">
        <f t="shared" si="63"/>
        <v>0.06622784344</v>
      </c>
      <c r="AF37" s="78">
        <f t="shared" si="63"/>
        <v>0.07455658685</v>
      </c>
      <c r="AG37" s="78">
        <f t="shared" si="63"/>
        <v>0.1495981176</v>
      </c>
    </row>
    <row r="38">
      <c r="A38" s="76">
        <v>4.0</v>
      </c>
      <c r="B38" s="68" t="s">
        <v>98</v>
      </c>
      <c r="C38" s="96">
        <f t="shared" si="34"/>
        <v>0.521649</v>
      </c>
      <c r="D38" s="96">
        <f t="shared" si="35"/>
        <v>0.446625</v>
      </c>
      <c r="E38" s="96">
        <f t="shared" si="36"/>
        <v>0.00699</v>
      </c>
      <c r="F38" s="96">
        <f t="shared" si="37"/>
        <v>0.014585</v>
      </c>
      <c r="G38" s="96">
        <f t="shared" si="38"/>
        <v>0.004522</v>
      </c>
      <c r="H38" s="96">
        <f t="shared" si="39"/>
        <v>0.004202</v>
      </c>
      <c r="I38" s="96">
        <f t="shared" si="40"/>
        <v>0.0000609</v>
      </c>
      <c r="J38" s="96">
        <f t="shared" si="41"/>
        <v>0.000373</v>
      </c>
      <c r="K38" s="96">
        <f t="shared" si="42"/>
        <v>0.000993</v>
      </c>
      <c r="L38" s="99">
        <f t="shared" si="43"/>
        <v>18900000000</v>
      </c>
      <c r="M38" s="65"/>
      <c r="O38" s="100">
        <f t="shared" ref="O38:W38" si="64">C38*$L38</f>
        <v>9859166100</v>
      </c>
      <c r="P38" s="100">
        <f t="shared" si="64"/>
        <v>8441212500</v>
      </c>
      <c r="Q38" s="100">
        <f t="shared" si="64"/>
        <v>132111000</v>
      </c>
      <c r="R38" s="100">
        <f t="shared" si="64"/>
        <v>275656500</v>
      </c>
      <c r="S38" s="100">
        <f t="shared" si="64"/>
        <v>85465800</v>
      </c>
      <c r="T38" s="100">
        <f t="shared" si="64"/>
        <v>79417800</v>
      </c>
      <c r="U38" s="100">
        <f t="shared" si="64"/>
        <v>1151010</v>
      </c>
      <c r="V38" s="100">
        <f t="shared" si="64"/>
        <v>7049700</v>
      </c>
      <c r="W38" s="100">
        <f t="shared" si="64"/>
        <v>18767700</v>
      </c>
      <c r="X38" s="65"/>
      <c r="Y38" s="78">
        <f t="shared" ref="Y38:AG38" si="65">O38/O$45</f>
        <v>0.06589141893</v>
      </c>
      <c r="Z38" s="78">
        <f t="shared" si="65"/>
        <v>0.1278512985</v>
      </c>
      <c r="AA38" s="78">
        <f t="shared" si="65"/>
        <v>0.09506870015</v>
      </c>
      <c r="AB38" s="78">
        <f t="shared" si="65"/>
        <v>0.2007138134</v>
      </c>
      <c r="AC38" s="78">
        <f t="shared" si="65"/>
        <v>0.2155359719</v>
      </c>
      <c r="AD38" s="78">
        <f t="shared" si="65"/>
        <v>0.121098082</v>
      </c>
      <c r="AE38" s="78">
        <f t="shared" si="65"/>
        <v>0.08895685721</v>
      </c>
      <c r="AF38" s="78">
        <f t="shared" si="65"/>
        <v>0.1140420519</v>
      </c>
      <c r="AG38" s="78">
        <f t="shared" si="65"/>
        <v>0.08541108206</v>
      </c>
    </row>
    <row r="39">
      <c r="A39" s="76">
        <v>5.0</v>
      </c>
      <c r="B39" s="68" t="s">
        <v>94</v>
      </c>
      <c r="C39" s="96">
        <f t="shared" si="34"/>
        <v>0.927537</v>
      </c>
      <c r="D39" s="96">
        <f t="shared" si="35"/>
        <v>0.068589</v>
      </c>
      <c r="E39" s="96">
        <f t="shared" si="36"/>
        <v>0.000471</v>
      </c>
      <c r="F39" s="96">
        <f t="shared" si="37"/>
        <v>0.000502</v>
      </c>
      <c r="G39" s="96">
        <f t="shared" si="38"/>
        <v>0.000622</v>
      </c>
      <c r="H39" s="96">
        <f t="shared" si="39"/>
        <v>0.00115</v>
      </c>
      <c r="I39" s="96">
        <f t="shared" si="40"/>
        <v>0.00000537</v>
      </c>
      <c r="J39" s="96">
        <f t="shared" si="41"/>
        <v>0.0000218</v>
      </c>
      <c r="K39" s="96">
        <f t="shared" si="42"/>
        <v>0.001102</v>
      </c>
      <c r="L39" s="99">
        <f t="shared" si="43"/>
        <v>22600000000</v>
      </c>
      <c r="M39" s="65"/>
      <c r="O39" s="100">
        <f t="shared" ref="O39:W39" si="66">C39*$L39</f>
        <v>20962336200</v>
      </c>
      <c r="P39" s="100">
        <f t="shared" si="66"/>
        <v>1550111400</v>
      </c>
      <c r="Q39" s="100">
        <f t="shared" si="66"/>
        <v>10644600</v>
      </c>
      <c r="R39" s="100">
        <f t="shared" si="66"/>
        <v>11345200</v>
      </c>
      <c r="S39" s="100">
        <f t="shared" si="66"/>
        <v>14057200</v>
      </c>
      <c r="T39" s="100">
        <f t="shared" si="66"/>
        <v>25990000</v>
      </c>
      <c r="U39" s="100">
        <f t="shared" si="66"/>
        <v>121362</v>
      </c>
      <c r="V39" s="100">
        <f t="shared" si="66"/>
        <v>492680</v>
      </c>
      <c r="W39" s="100">
        <f t="shared" si="66"/>
        <v>24905200</v>
      </c>
      <c r="X39" s="65"/>
      <c r="Y39" s="78">
        <f t="shared" ref="Y39:AG39" si="67">O39/O$45</f>
        <v>0.1400968462</v>
      </c>
      <c r="Z39" s="78">
        <f t="shared" si="67"/>
        <v>0.0234781147</v>
      </c>
      <c r="AA39" s="78">
        <f t="shared" si="67"/>
        <v>0.007659985055</v>
      </c>
      <c r="AB39" s="78">
        <f t="shared" si="67"/>
        <v>0.008260782371</v>
      </c>
      <c r="AC39" s="78">
        <f t="shared" si="67"/>
        <v>0.035450815</v>
      </c>
      <c r="AD39" s="78">
        <f t="shared" si="67"/>
        <v>0.0396301478</v>
      </c>
      <c r="AE39" s="78">
        <f t="shared" si="67"/>
        <v>0.009379572814</v>
      </c>
      <c r="AF39" s="78">
        <f t="shared" si="67"/>
        <v>0.007970018314</v>
      </c>
      <c r="AG39" s="78">
        <f t="shared" si="67"/>
        <v>0.1133426089</v>
      </c>
    </row>
    <row r="40">
      <c r="A40" s="76">
        <v>5.0</v>
      </c>
      <c r="B40" s="68" t="s">
        <v>96</v>
      </c>
      <c r="C40" s="96">
        <f t="shared" si="34"/>
        <v>0.92324</v>
      </c>
      <c r="D40" s="96">
        <f t="shared" si="35"/>
        <v>0.07288</v>
      </c>
      <c r="E40" s="96">
        <f t="shared" si="36"/>
        <v>0.000646</v>
      </c>
      <c r="F40" s="96">
        <f t="shared" si="37"/>
        <v>0.0007</v>
      </c>
      <c r="G40" s="96">
        <f t="shared" si="38"/>
        <v>0.000869</v>
      </c>
      <c r="H40" s="96">
        <f t="shared" si="39"/>
        <v>0.000802</v>
      </c>
      <c r="I40" s="96">
        <f t="shared" si="40"/>
        <v>0.0000067</v>
      </c>
      <c r="J40" s="96">
        <f t="shared" si="41"/>
        <v>0.0000296</v>
      </c>
      <c r="K40" s="96">
        <f t="shared" si="42"/>
        <v>0.000827</v>
      </c>
      <c r="L40" s="99">
        <f t="shared" si="43"/>
        <v>49800000000</v>
      </c>
      <c r="M40" s="65"/>
      <c r="O40" s="100">
        <f t="shared" ref="O40:W40" si="68">C40*$L40</f>
        <v>45977352000</v>
      </c>
      <c r="P40" s="100">
        <f t="shared" si="68"/>
        <v>3629424000</v>
      </c>
      <c r="Q40" s="100">
        <f t="shared" si="68"/>
        <v>32170800</v>
      </c>
      <c r="R40" s="100">
        <f t="shared" si="68"/>
        <v>34860000</v>
      </c>
      <c r="S40" s="100">
        <f t="shared" si="68"/>
        <v>43276200</v>
      </c>
      <c r="T40" s="100">
        <f t="shared" si="68"/>
        <v>39939600</v>
      </c>
      <c r="U40" s="100">
        <f t="shared" si="68"/>
        <v>333660</v>
      </c>
      <c r="V40" s="100">
        <f t="shared" si="68"/>
        <v>1474080</v>
      </c>
      <c r="W40" s="100">
        <f t="shared" si="68"/>
        <v>41184600</v>
      </c>
      <c r="X40" s="65"/>
      <c r="Y40" s="78">
        <f t="shared" ref="Y40:AG40" si="69">O40/O$45</f>
        <v>0.3072788237</v>
      </c>
      <c r="Z40" s="78">
        <f t="shared" si="69"/>
        <v>0.05497155427</v>
      </c>
      <c r="AA40" s="78">
        <f t="shared" si="69"/>
        <v>0.02315050328</v>
      </c>
      <c r="AB40" s="78">
        <f t="shared" si="69"/>
        <v>0.02538261762</v>
      </c>
      <c r="AC40" s="78">
        <f t="shared" si="69"/>
        <v>0.1091381328</v>
      </c>
      <c r="AD40" s="78">
        <f t="shared" si="69"/>
        <v>0.06090081766</v>
      </c>
      <c r="AE40" s="78">
        <f t="shared" si="69"/>
        <v>0.02578721729</v>
      </c>
      <c r="AF40" s="78">
        <f t="shared" si="69"/>
        <v>0.02384599455</v>
      </c>
      <c r="AG40" s="78">
        <f t="shared" si="69"/>
        <v>0.1874295332</v>
      </c>
    </row>
    <row r="41">
      <c r="A41" s="76">
        <v>5.0</v>
      </c>
      <c r="B41" s="68" t="s">
        <v>98</v>
      </c>
      <c r="C41" s="96">
        <f t="shared" si="34"/>
        <v>0.904838</v>
      </c>
      <c r="D41" s="96">
        <f t="shared" si="35"/>
        <v>0.090903</v>
      </c>
      <c r="E41" s="96">
        <f t="shared" si="36"/>
        <v>0.000783</v>
      </c>
      <c r="F41" s="96">
        <f t="shared" si="37"/>
        <v>0.00086</v>
      </c>
      <c r="G41" s="96">
        <f t="shared" si="38"/>
        <v>0.001152</v>
      </c>
      <c r="H41" s="96">
        <f t="shared" si="39"/>
        <v>0.00096</v>
      </c>
      <c r="I41" s="96">
        <f t="shared" si="40"/>
        <v>0.00000533</v>
      </c>
      <c r="J41" s="96">
        <f t="shared" si="41"/>
        <v>0.0000399</v>
      </c>
      <c r="K41" s="96">
        <f t="shared" si="42"/>
        <v>0.000458</v>
      </c>
      <c r="L41" s="99">
        <f t="shared" si="43"/>
        <v>53100000000</v>
      </c>
      <c r="M41" s="65"/>
      <c r="O41" s="100">
        <f t="shared" ref="O41:W41" si="70">C41*$L41</f>
        <v>48046897800</v>
      </c>
      <c r="P41" s="100">
        <f t="shared" si="70"/>
        <v>4826949300</v>
      </c>
      <c r="Q41" s="100">
        <f t="shared" si="70"/>
        <v>41577300</v>
      </c>
      <c r="R41" s="100">
        <f t="shared" si="70"/>
        <v>45666000</v>
      </c>
      <c r="S41" s="100">
        <f t="shared" si="70"/>
        <v>61171200</v>
      </c>
      <c r="T41" s="100">
        <f t="shared" si="70"/>
        <v>50976000</v>
      </c>
      <c r="U41" s="100">
        <f t="shared" si="70"/>
        <v>283023</v>
      </c>
      <c r="V41" s="100">
        <f t="shared" si="70"/>
        <v>2118690</v>
      </c>
      <c r="W41" s="100">
        <f t="shared" si="70"/>
        <v>24319800</v>
      </c>
      <c r="X41" s="65"/>
      <c r="Y41" s="78">
        <f t="shared" ref="Y41:AG41" si="71">O41/O$45</f>
        <v>0.3211101465</v>
      </c>
      <c r="Z41" s="78">
        <f t="shared" si="71"/>
        <v>0.07310937091</v>
      </c>
      <c r="AA41" s="78">
        <f t="shared" si="71"/>
        <v>0.02991953635</v>
      </c>
      <c r="AB41" s="78">
        <f t="shared" si="71"/>
        <v>0.03325079221</v>
      </c>
      <c r="AC41" s="78">
        <f t="shared" si="71"/>
        <v>0.1542674853</v>
      </c>
      <c r="AD41" s="78">
        <f t="shared" si="71"/>
        <v>0.07772937338</v>
      </c>
      <c r="AE41" s="78">
        <f t="shared" si="71"/>
        <v>0.02187369058</v>
      </c>
      <c r="AF41" s="78">
        <f t="shared" si="71"/>
        <v>0.03427376411</v>
      </c>
      <c r="AG41" s="78">
        <f t="shared" si="71"/>
        <v>0.110678476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0.01341080941</v>
      </c>
      <c r="Z42" s="78">
        <f t="shared" si="73"/>
        <v>0.01397313931</v>
      </c>
      <c r="AA42" s="78">
        <f t="shared" si="73"/>
        <v>0.003693510859</v>
      </c>
      <c r="AB42" s="78">
        <f t="shared" si="73"/>
        <v>0.004228630507</v>
      </c>
      <c r="AC42" s="78">
        <f t="shared" si="73"/>
        <v>0.01230948169</v>
      </c>
      <c r="AD42" s="78">
        <f t="shared" si="73"/>
        <v>0.01182530674</v>
      </c>
      <c r="AE42" s="78">
        <f t="shared" si="73"/>
        <v>0.002539305914</v>
      </c>
      <c r="AF42" s="78">
        <f t="shared" si="73"/>
        <v>0.003950390664</v>
      </c>
      <c r="AG42" s="78">
        <f t="shared" si="73"/>
        <v>0.0316834306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0.05556589292</v>
      </c>
      <c r="Z43" s="78">
        <f t="shared" si="75"/>
        <v>0.04937313063</v>
      </c>
      <c r="AA43" s="78">
        <f t="shared" si="75"/>
        <v>0.01334485024</v>
      </c>
      <c r="AB43" s="78">
        <f t="shared" si="75"/>
        <v>0.01220790319</v>
      </c>
      <c r="AC43" s="78">
        <f t="shared" si="75"/>
        <v>0.05072115545</v>
      </c>
      <c r="AD43" s="78">
        <f t="shared" si="75"/>
        <v>0.06813259534</v>
      </c>
      <c r="AE43" s="78">
        <f t="shared" si="75"/>
        <v>0.01057966845</v>
      </c>
      <c r="AF43" s="78">
        <f t="shared" si="75"/>
        <v>0.01256748362</v>
      </c>
      <c r="AG43" s="78">
        <f t="shared" si="75"/>
        <v>0.1138404841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0.0605220057</v>
      </c>
      <c r="Z44" s="78">
        <f t="shared" si="77"/>
        <v>0.06061305792</v>
      </c>
      <c r="AA44" s="78">
        <f t="shared" si="77"/>
        <v>0.01556866812</v>
      </c>
      <c r="AB44" s="78">
        <f t="shared" si="77"/>
        <v>0.01616623722</v>
      </c>
      <c r="AC44" s="78">
        <f t="shared" si="77"/>
        <v>0.08062606605</v>
      </c>
      <c r="AD44" s="78">
        <f t="shared" si="77"/>
        <v>0.07203690444</v>
      </c>
      <c r="AE44" s="78">
        <f t="shared" si="77"/>
        <v>0.01387436687</v>
      </c>
      <c r="AF44" s="78">
        <f t="shared" si="77"/>
        <v>0.01815044359</v>
      </c>
      <c r="AG44" s="78">
        <f t="shared" si="77"/>
        <v>0.08187908076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149627466826</v>
      </c>
      <c r="P45" s="102">
        <f t="shared" si="78"/>
        <v>66023674389</v>
      </c>
      <c r="Q45" s="102">
        <f t="shared" si="78"/>
        <v>1389637176</v>
      </c>
      <c r="R45" s="102">
        <f t="shared" si="78"/>
        <v>1373380812</v>
      </c>
      <c r="S45" s="102">
        <f t="shared" si="78"/>
        <v>396526850</v>
      </c>
      <c r="T45" s="102">
        <f t="shared" si="78"/>
        <v>655813855</v>
      </c>
      <c r="U45" s="102">
        <f t="shared" si="78"/>
        <v>12938968.8</v>
      </c>
      <c r="V45" s="102">
        <f t="shared" si="78"/>
        <v>61816671</v>
      </c>
      <c r="W45" s="102">
        <f t="shared" si="78"/>
        <v>219733781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-24.9814</v>
      </c>
      <c r="D52" s="106">
        <v>0.29057</v>
      </c>
      <c r="E52" s="84">
        <v>-182.496</v>
      </c>
      <c r="F52" s="106">
        <v>0.658463</v>
      </c>
      <c r="G52" s="108">
        <v>-2656.67</v>
      </c>
      <c r="H52" s="109">
        <v>0.028514</v>
      </c>
      <c r="I52" s="106">
        <v>-2529.52</v>
      </c>
      <c r="J52" s="109">
        <v>0.016342</v>
      </c>
      <c r="K52" s="106">
        <v>-614.801</v>
      </c>
      <c r="L52" s="109">
        <v>9.73E-4</v>
      </c>
      <c r="M52" s="107">
        <v>738.114</v>
      </c>
      <c r="N52" s="106">
        <v>0.003212</v>
      </c>
      <c r="O52" s="107">
        <v>206.772</v>
      </c>
      <c r="P52" s="106">
        <v>2.74E-4</v>
      </c>
      <c r="Q52" s="107">
        <v>2422.79</v>
      </c>
      <c r="R52" s="106">
        <v>9.6E-4</v>
      </c>
      <c r="S52" s="107">
        <v>-1660.0</v>
      </c>
      <c r="T52" s="106">
        <v>6.91E-4</v>
      </c>
      <c r="U52" s="88">
        <v>-241.505</v>
      </c>
      <c r="V52" s="88">
        <v>9.62755</v>
      </c>
      <c r="W52" s="109">
        <v>5.67E8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-25.0228</v>
      </c>
      <c r="D53" s="106">
        <v>0.122068</v>
      </c>
      <c r="E53" s="84">
        <v>-206.393</v>
      </c>
      <c r="F53" s="106">
        <v>0.814489</v>
      </c>
      <c r="G53" s="108">
        <v>-2406.96</v>
      </c>
      <c r="H53" s="106">
        <v>0.039608</v>
      </c>
      <c r="I53" s="106">
        <v>-2450.07</v>
      </c>
      <c r="J53" s="109">
        <v>0.017615</v>
      </c>
      <c r="K53" s="106">
        <v>-693.306</v>
      </c>
      <c r="L53" s="109">
        <v>3.88E-4</v>
      </c>
      <c r="M53" s="107">
        <v>1288.73</v>
      </c>
      <c r="N53" s="106">
        <v>0.003805</v>
      </c>
      <c r="O53" s="107">
        <v>184.792</v>
      </c>
      <c r="P53" s="106">
        <v>3.96E-4</v>
      </c>
      <c r="Q53" s="107">
        <v>2279.36</v>
      </c>
      <c r="R53" s="106">
        <v>0.001363</v>
      </c>
      <c r="S53" s="107">
        <v>-1660.0</v>
      </c>
      <c r="T53" s="109">
        <v>2.68E-4</v>
      </c>
      <c r="U53" s="88">
        <v>-302.28</v>
      </c>
      <c r="V53" s="88">
        <v>4.17868</v>
      </c>
      <c r="W53" s="109">
        <v>3.01E9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-23.5002</v>
      </c>
      <c r="D54" s="106">
        <v>0.020235</v>
      </c>
      <c r="E54" s="84">
        <v>-79.6261</v>
      </c>
      <c r="F54" s="106">
        <v>0.948276</v>
      </c>
      <c r="G54" s="108">
        <v>-1624.42</v>
      </c>
      <c r="H54" s="106">
        <v>0.01437</v>
      </c>
      <c r="I54" s="106">
        <v>-2243.38</v>
      </c>
      <c r="J54" s="109">
        <v>0.004389</v>
      </c>
      <c r="K54" s="106">
        <v>-714.269</v>
      </c>
      <c r="L54" s="109">
        <v>5.91E-5</v>
      </c>
      <c r="M54" s="107">
        <v>633.45</v>
      </c>
      <c r="N54" s="106">
        <v>0.011454</v>
      </c>
      <c r="O54" s="107">
        <v>93.6337</v>
      </c>
      <c r="P54" s="109">
        <v>2.46E-4</v>
      </c>
      <c r="Q54" s="107">
        <v>1094.3</v>
      </c>
      <c r="R54" s="106">
        <v>9.27E-4</v>
      </c>
      <c r="S54" s="107">
        <v>-1660.0</v>
      </c>
      <c r="T54" s="109">
        <v>4.48E-5</v>
      </c>
      <c r="U54" s="88">
        <v>-100.996</v>
      </c>
      <c r="V54" s="88">
        <v>2.26434</v>
      </c>
      <c r="W54" s="109">
        <v>1.03E10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-25.1734</v>
      </c>
      <c r="D55" s="106">
        <v>0.232749</v>
      </c>
      <c r="E55" s="84">
        <v>-120.723</v>
      </c>
      <c r="F55" s="106">
        <v>0.691817</v>
      </c>
      <c r="G55" s="108">
        <v>-2024.51</v>
      </c>
      <c r="H55" s="106">
        <v>0.025218</v>
      </c>
      <c r="I55" s="106">
        <v>-2084.12</v>
      </c>
      <c r="J55" s="106">
        <v>0.040195</v>
      </c>
      <c r="K55" s="106">
        <v>-1763.71</v>
      </c>
      <c r="L55" s="109">
        <v>0.003547</v>
      </c>
      <c r="M55" s="107">
        <v>583.584</v>
      </c>
      <c r="N55" s="106">
        <v>0.003757</v>
      </c>
      <c r="O55" s="107">
        <v>143.88</v>
      </c>
      <c r="P55" s="106">
        <v>2.1E-4</v>
      </c>
      <c r="Q55" s="107">
        <v>2078.09</v>
      </c>
      <c r="R55" s="106">
        <v>9.55E-4</v>
      </c>
      <c r="S55" s="107">
        <v>-1660.0</v>
      </c>
      <c r="T55" s="109">
        <v>0.001551</v>
      </c>
      <c r="U55" s="88">
        <v>-228.825</v>
      </c>
      <c r="V55" s="88">
        <v>7.48477</v>
      </c>
      <c r="W55" s="109">
        <v>9.38E8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-23.8034</v>
      </c>
      <c r="D56" s="106">
        <v>0.071155</v>
      </c>
      <c r="E56" s="84">
        <v>-113.47</v>
      </c>
      <c r="F56" s="106">
        <v>0.847132</v>
      </c>
      <c r="G56" s="108">
        <v>-1409.77</v>
      </c>
      <c r="H56" s="106">
        <v>0.035959</v>
      </c>
      <c r="I56" s="106">
        <v>-1593.42</v>
      </c>
      <c r="J56" s="106">
        <v>0.036053</v>
      </c>
      <c r="K56" s="106">
        <v>-1784.02</v>
      </c>
      <c r="L56" s="106">
        <v>0.001193</v>
      </c>
      <c r="M56" s="107">
        <v>962.681</v>
      </c>
      <c r="N56" s="106">
        <v>0.006338</v>
      </c>
      <c r="O56" s="107">
        <v>109.159</v>
      </c>
      <c r="P56" s="106">
        <v>2.84E-4</v>
      </c>
      <c r="Q56" s="107">
        <v>1419.98</v>
      </c>
      <c r="R56" s="106">
        <v>0.001423</v>
      </c>
      <c r="S56" s="107">
        <v>-1660.0</v>
      </c>
      <c r="T56" s="106">
        <v>4.62E-4</v>
      </c>
      <c r="U56" s="88">
        <v>-200.702</v>
      </c>
      <c r="V56" s="88">
        <v>2.71707</v>
      </c>
      <c r="W56" s="109">
        <v>7.12E9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-24.4831</v>
      </c>
      <c r="D57" s="106">
        <v>0.019505</v>
      </c>
      <c r="E57" s="84">
        <v>-66.2823</v>
      </c>
      <c r="F57" s="106">
        <v>0.913509</v>
      </c>
      <c r="G57" s="108">
        <v>-829.958</v>
      </c>
      <c r="H57" s="106">
        <v>0.031235</v>
      </c>
      <c r="I57" s="106">
        <v>-985.513</v>
      </c>
      <c r="J57" s="106">
        <v>0.024992</v>
      </c>
      <c r="K57" s="106">
        <v>-1768.59</v>
      </c>
      <c r="L57" s="106">
        <v>3.66E-4</v>
      </c>
      <c r="M57" s="107">
        <v>739.836</v>
      </c>
      <c r="N57" s="106">
        <v>0.008758</v>
      </c>
      <c r="O57" s="107">
        <v>66.2206</v>
      </c>
      <c r="P57" s="106">
        <v>2.49E-4</v>
      </c>
      <c r="Q57" s="107">
        <v>852.291</v>
      </c>
      <c r="R57" s="106">
        <v>0.001252</v>
      </c>
      <c r="S57" s="107">
        <v>-1660.0</v>
      </c>
      <c r="T57" s="106">
        <v>1.34E-4</v>
      </c>
      <c r="U57" s="88">
        <v>-104.887</v>
      </c>
      <c r="V57" s="88">
        <v>1.94051</v>
      </c>
      <c r="W57" s="109">
        <v>1.4E10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-27.2667</v>
      </c>
      <c r="D58" s="106">
        <v>0.382077</v>
      </c>
      <c r="E58" s="84">
        <v>-55.9546</v>
      </c>
      <c r="F58" s="106">
        <v>0.575618</v>
      </c>
      <c r="G58" s="108">
        <v>-1390.08</v>
      </c>
      <c r="H58" s="106">
        <v>0.008932</v>
      </c>
      <c r="I58" s="106">
        <v>-1420.91</v>
      </c>
      <c r="J58" s="106">
        <v>0.010986</v>
      </c>
      <c r="K58" s="106">
        <v>-1236.52</v>
      </c>
      <c r="L58" s="109">
        <v>0.010585</v>
      </c>
      <c r="M58" s="107">
        <v>467.283</v>
      </c>
      <c r="N58" s="106">
        <v>0.003962</v>
      </c>
      <c r="O58" s="107">
        <v>113.332</v>
      </c>
      <c r="P58" s="109">
        <v>7.09E-5</v>
      </c>
      <c r="Q58" s="107">
        <v>1297.5</v>
      </c>
      <c r="R58" s="106">
        <v>3.42E-4</v>
      </c>
      <c r="S58" s="107">
        <v>-1660.0</v>
      </c>
      <c r="T58" s="106">
        <v>0.007427</v>
      </c>
      <c r="U58" s="88">
        <v>-93.7679</v>
      </c>
      <c r="V58" s="88">
        <v>4.60168</v>
      </c>
      <c r="W58" s="109">
        <v>2.48E9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-27.8557</v>
      </c>
      <c r="D59" s="106">
        <v>0.266704</v>
      </c>
      <c r="E59" s="84">
        <v>-61.9748</v>
      </c>
      <c r="F59" s="106">
        <v>0.676314</v>
      </c>
      <c r="G59" s="108">
        <v>-1077.45</v>
      </c>
      <c r="H59" s="106">
        <v>0.012523</v>
      </c>
      <c r="I59" s="106">
        <v>-1036.8</v>
      </c>
      <c r="J59" s="106">
        <v>0.022757</v>
      </c>
      <c r="K59" s="106">
        <v>-1048.47</v>
      </c>
      <c r="L59" s="109">
        <v>0.011403</v>
      </c>
      <c r="M59" s="107">
        <v>580.401</v>
      </c>
      <c r="N59" s="106">
        <v>0.005334</v>
      </c>
      <c r="O59" s="107">
        <v>82.6265</v>
      </c>
      <c r="P59" s="109">
        <v>1.11E-4</v>
      </c>
      <c r="Q59" s="107">
        <v>1018.23</v>
      </c>
      <c r="R59" s="106">
        <v>5.97E-4</v>
      </c>
      <c r="S59" s="107">
        <v>-1660.0</v>
      </c>
      <c r="T59" s="106">
        <v>0.004258</v>
      </c>
      <c r="U59" s="88">
        <v>-101.74</v>
      </c>
      <c r="V59" s="88">
        <v>2.61023</v>
      </c>
      <c r="W59" s="109">
        <v>7.72E9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-32.206</v>
      </c>
      <c r="D60" s="106">
        <v>0.521649</v>
      </c>
      <c r="E60" s="84">
        <v>-45.5833</v>
      </c>
      <c r="F60" s="106">
        <v>0.446625</v>
      </c>
      <c r="G60" s="108">
        <v>-701.442</v>
      </c>
      <c r="H60" s="106">
        <v>0.00699</v>
      </c>
      <c r="I60" s="106">
        <v>-663.899</v>
      </c>
      <c r="J60" s="106">
        <v>0.014585</v>
      </c>
      <c r="K60" s="106">
        <v>-768.233</v>
      </c>
      <c r="L60" s="109">
        <v>0.004522</v>
      </c>
      <c r="M60" s="107">
        <v>506.685</v>
      </c>
      <c r="N60" s="106">
        <v>0.004202</v>
      </c>
      <c r="O60" s="107">
        <v>52.676</v>
      </c>
      <c r="P60" s="109">
        <v>6.09E-5</v>
      </c>
      <c r="Q60" s="107">
        <v>656.576</v>
      </c>
      <c r="R60" s="106">
        <v>3.73E-4</v>
      </c>
      <c r="S60" s="107">
        <v>-1660.0</v>
      </c>
      <c r="T60" s="106">
        <v>9.93E-4</v>
      </c>
      <c r="U60" s="88">
        <v>-54.4908</v>
      </c>
      <c r="V60" s="88">
        <v>1.66937</v>
      </c>
      <c r="W60" s="109">
        <v>1.89E10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-27.9152</v>
      </c>
      <c r="D61" s="106">
        <v>0.927537</v>
      </c>
      <c r="E61" s="84">
        <v>-27.0054</v>
      </c>
      <c r="F61" s="106">
        <v>0.068589</v>
      </c>
      <c r="G61" s="108">
        <v>-1201.41</v>
      </c>
      <c r="H61" s="106">
        <v>4.71E-4</v>
      </c>
      <c r="I61" s="106">
        <v>-1177.13</v>
      </c>
      <c r="J61" s="106">
        <v>5.02E-4</v>
      </c>
      <c r="K61" s="106">
        <v>-685.78</v>
      </c>
      <c r="L61" s="109">
        <v>6.22E-4</v>
      </c>
      <c r="M61" s="107">
        <v>136.984</v>
      </c>
      <c r="N61" s="109">
        <v>0.00115</v>
      </c>
      <c r="O61" s="107">
        <v>85.6017</v>
      </c>
      <c r="P61" s="109">
        <v>5.37E-6</v>
      </c>
      <c r="Q61" s="107">
        <v>1050.87</v>
      </c>
      <c r="R61" s="109">
        <v>2.18E-5</v>
      </c>
      <c r="S61" s="107">
        <v>-1660.0</v>
      </c>
      <c r="T61" s="106">
        <v>0.001102</v>
      </c>
      <c r="U61" s="88">
        <v>-30.9768</v>
      </c>
      <c r="V61" s="88">
        <v>1.52667</v>
      </c>
      <c r="W61" s="109">
        <v>2.26E10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-32.2923</v>
      </c>
      <c r="D62" s="106">
        <v>0.92324</v>
      </c>
      <c r="E62" s="84">
        <v>-30.8585</v>
      </c>
      <c r="F62" s="106">
        <v>0.07288</v>
      </c>
      <c r="G62" s="108">
        <v>-917.631</v>
      </c>
      <c r="H62" s="106">
        <v>6.46E-4</v>
      </c>
      <c r="I62" s="106">
        <v>-905.551</v>
      </c>
      <c r="J62" s="106">
        <v>7.0E-4</v>
      </c>
      <c r="K62" s="106">
        <v>-597.101</v>
      </c>
      <c r="L62" s="109">
        <v>8.69E-4</v>
      </c>
      <c r="M62" s="107">
        <v>283.623</v>
      </c>
      <c r="N62" s="109">
        <v>8.02E-4</v>
      </c>
      <c r="O62" s="107">
        <v>71.8188</v>
      </c>
      <c r="P62" s="109">
        <v>6.7E-6</v>
      </c>
      <c r="Q62" s="107">
        <v>802.981</v>
      </c>
      <c r="R62" s="109">
        <v>2.96E-5</v>
      </c>
      <c r="S62" s="107">
        <v>-1660.0</v>
      </c>
      <c r="T62" s="106">
        <v>8.27E-4</v>
      </c>
      <c r="U62" s="88">
        <v>-34.9291</v>
      </c>
      <c r="V62" s="88">
        <v>1.02779</v>
      </c>
      <c r="W62" s="109">
        <v>4.98E10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-35.0149</v>
      </c>
      <c r="D63" s="106">
        <v>0.904838</v>
      </c>
      <c r="E63" s="84">
        <v>-26.5498</v>
      </c>
      <c r="F63" s="106">
        <v>0.090903</v>
      </c>
      <c r="G63" s="108">
        <v>-597.604</v>
      </c>
      <c r="H63" s="106">
        <v>7.83E-4</v>
      </c>
      <c r="I63" s="106">
        <v>-585.861</v>
      </c>
      <c r="J63" s="106">
        <v>8.6E-4</v>
      </c>
      <c r="K63" s="106">
        <v>-428.792</v>
      </c>
      <c r="L63" s="109">
        <v>0.001152</v>
      </c>
      <c r="M63" s="107">
        <v>302.421</v>
      </c>
      <c r="N63" s="109">
        <v>9.6E-4</v>
      </c>
      <c r="O63" s="107">
        <v>46.651</v>
      </c>
      <c r="P63" s="109">
        <v>5.33E-6</v>
      </c>
      <c r="Q63" s="107">
        <v>536.231</v>
      </c>
      <c r="R63" s="109">
        <v>3.99E-5</v>
      </c>
      <c r="S63" s="107">
        <v>-1660.0</v>
      </c>
      <c r="T63" s="106">
        <v>4.58E-4</v>
      </c>
      <c r="U63" s="88">
        <v>-36.0117</v>
      </c>
      <c r="V63" s="88">
        <v>0.995259</v>
      </c>
      <c r="W63" s="109">
        <v>5.31E10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1.06E-11</v>
      </c>
      <c r="E70" s="109">
        <v>-2.49E-12</v>
      </c>
      <c r="F70" s="109">
        <v>8.17E-11</v>
      </c>
      <c r="G70" s="109">
        <v>4.11E-11</v>
      </c>
      <c r="H70" s="109">
        <v>-2.97E-10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-2.49E-12</v>
      </c>
      <c r="E71" s="109">
        <v>5.29E-11</v>
      </c>
      <c r="F71" s="109">
        <v>-2.47E-9</v>
      </c>
      <c r="G71" s="109">
        <v>1.69E-10</v>
      </c>
      <c r="H71" s="109">
        <v>-1.19E-9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8.17E-11</v>
      </c>
      <c r="E72" s="109">
        <v>-2.47E-9</v>
      </c>
      <c r="F72" s="109">
        <v>1.47E-7</v>
      </c>
      <c r="G72" s="109">
        <v>-4.34E-8</v>
      </c>
      <c r="H72" s="109">
        <v>8.43E-8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4.11E-11</v>
      </c>
      <c r="E73" s="109">
        <v>1.69E-10</v>
      </c>
      <c r="F73" s="109">
        <v>-4.34E-8</v>
      </c>
      <c r="G73" s="109">
        <v>4.89E-8</v>
      </c>
      <c r="H73" s="109">
        <v>-5.3E-8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-2.97E-10</v>
      </c>
      <c r="E74" s="109">
        <v>-1.19E-9</v>
      </c>
      <c r="F74" s="109">
        <v>8.43E-8</v>
      </c>
      <c r="G74" s="109">
        <v>-5.3E-8</v>
      </c>
      <c r="H74" s="109">
        <v>1.94E-7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183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0.3161147228</v>
      </c>
      <c r="D6" s="77">
        <f t="shared" ref="D6:D23" si="3">(E49*F49)/L6</f>
        <v>0.3921183805</v>
      </c>
      <c r="E6" s="77">
        <f t="shared" ref="E6:E23" si="4">(G49*H49)/$L6</f>
        <v>0.1377465726</v>
      </c>
      <c r="F6" s="77">
        <f t="shared" ref="F6:F23" si="5">(J49*I49)/$L6</f>
        <v>0.1273422772</v>
      </c>
      <c r="G6" s="77">
        <f t="shared" ref="G6:G23" si="6">(K49*L49)/$L6</f>
        <v>0.02458747237</v>
      </c>
      <c r="H6" s="77">
        <f t="shared" ref="H6:H23" si="7">(M49*N49)/L6</f>
        <v>-0.03025224572</v>
      </c>
      <c r="I6" s="77">
        <f t="shared" ref="I6:I23" si="8">(O49*P49)/L6</f>
        <v>-0.0001693636706</v>
      </c>
      <c r="J6" s="77">
        <f t="shared" ref="J6:J23" si="9">(Q49*R49)/L6</f>
        <v>-0.005610105853</v>
      </c>
      <c r="K6" s="77">
        <f t="shared" ref="K6:K23" si="10">(S49*T49)/L6</f>
        <v>0.03811646511</v>
      </c>
      <c r="L6" s="23">
        <f t="shared" ref="L6:M6" si="1">U49</f>
        <v>-44.5524</v>
      </c>
      <c r="M6" s="23">
        <f t="shared" si="1"/>
        <v>14.6929</v>
      </c>
      <c r="N6" s="78">
        <f t="shared" ref="N6:N23" si="12">M6/abs(L6)</f>
        <v>0.3297891921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0.3009997599</v>
      </c>
      <c r="D7" s="77">
        <f t="shared" si="3"/>
        <v>0.3525098357</v>
      </c>
      <c r="E7" s="77">
        <f t="shared" si="4"/>
        <v>0.1860676187</v>
      </c>
      <c r="F7" s="77">
        <f t="shared" si="5"/>
        <v>0.1449614044</v>
      </c>
      <c r="G7" s="77">
        <f t="shared" si="6"/>
        <v>0.0244366068</v>
      </c>
      <c r="H7" s="77">
        <f t="shared" si="7"/>
        <v>-0.03237357553</v>
      </c>
      <c r="I7" s="77">
        <f t="shared" si="8"/>
        <v>-0.0001335475877</v>
      </c>
      <c r="J7" s="77">
        <f t="shared" si="9"/>
        <v>-0.006950027666</v>
      </c>
      <c r="K7" s="77">
        <f t="shared" si="10"/>
        <v>0.03052202739</v>
      </c>
      <c r="L7" s="23">
        <f t="shared" ref="L7:M7" si="11">U50</f>
        <v>-40.8446</v>
      </c>
      <c r="M7" s="23">
        <f t="shared" si="11"/>
        <v>9.10303</v>
      </c>
      <c r="N7" s="78">
        <f t="shared" si="12"/>
        <v>0.2228698531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0.2650060538</v>
      </c>
      <c r="D8" s="77">
        <f t="shared" si="3"/>
        <v>0.3788334055</v>
      </c>
      <c r="E8" s="77">
        <f t="shared" si="4"/>
        <v>0.1918419985</v>
      </c>
      <c r="F8" s="77">
        <f t="shared" si="5"/>
        <v>0.1705350254</v>
      </c>
      <c r="G8" s="77">
        <f t="shared" si="6"/>
        <v>0.02402343122</v>
      </c>
      <c r="H8" s="77">
        <f t="shared" si="7"/>
        <v>-0.04928757865</v>
      </c>
      <c r="I8" s="77">
        <f t="shared" si="8"/>
        <v>-0.000219333365</v>
      </c>
      <c r="J8" s="77">
        <f t="shared" si="9"/>
        <v>-0.007908589727</v>
      </c>
      <c r="K8" s="77">
        <f t="shared" si="10"/>
        <v>0.02718962599</v>
      </c>
      <c r="L8" s="23">
        <f t="shared" ref="L8:M8" si="13">U51</f>
        <v>-44.1411</v>
      </c>
      <c r="M8" s="23">
        <f t="shared" si="13"/>
        <v>12.5859</v>
      </c>
      <c r="N8" s="78">
        <f t="shared" si="12"/>
        <v>0.2851288255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0.02861470831</v>
      </c>
      <c r="D9" s="77">
        <f t="shared" si="3"/>
        <v>0.4983683711</v>
      </c>
      <c r="E9" s="77">
        <f t="shared" si="4"/>
        <v>0.3141256481</v>
      </c>
      <c r="F9" s="77">
        <f t="shared" si="5"/>
        <v>0.1712031371</v>
      </c>
      <c r="G9" s="77">
        <f t="shared" si="6"/>
        <v>0.002326929673</v>
      </c>
      <c r="H9" s="77">
        <f t="shared" si="7"/>
        <v>-0.009418224443</v>
      </c>
      <c r="I9" s="77">
        <f t="shared" si="8"/>
        <v>-0.0002349946914</v>
      </c>
      <c r="J9" s="77">
        <f t="shared" si="9"/>
        <v>-0.009634214717</v>
      </c>
      <c r="K9" s="77">
        <f t="shared" si="10"/>
        <v>0.004647233943</v>
      </c>
      <c r="L9" s="23">
        <f t="shared" ref="L9:M9" si="14">U52</f>
        <v>-247.898</v>
      </c>
      <c r="M9" s="23">
        <f t="shared" si="14"/>
        <v>9.77689</v>
      </c>
      <c r="N9" s="78">
        <f t="shared" si="12"/>
        <v>0.0394391645</v>
      </c>
      <c r="O9" s="82" t="s">
        <v>13</v>
      </c>
      <c r="P9" s="84">
        <v>-34.8767</v>
      </c>
      <c r="Q9" s="84">
        <v>0.741253</v>
      </c>
      <c r="R9" s="85">
        <f t="shared" ref="R9:R13" si="16">Q9/abs(P9)</f>
        <v>0.02125353029</v>
      </c>
      <c r="S9" s="86">
        <f>R9/sqrt(sum(Y39:Y41))</f>
        <v>0.02337783166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0.009479300356</v>
      </c>
      <c r="D10" s="77">
        <f t="shared" si="3"/>
        <v>0.5563240108</v>
      </c>
      <c r="E10" s="77">
        <f t="shared" si="4"/>
        <v>0.3159292092</v>
      </c>
      <c r="F10" s="77">
        <f t="shared" si="5"/>
        <v>0.1426898254</v>
      </c>
      <c r="G10" s="77">
        <f t="shared" si="6"/>
        <v>0.0008248654143</v>
      </c>
      <c r="H10" s="77">
        <f t="shared" si="7"/>
        <v>-0.0161443504</v>
      </c>
      <c r="I10" s="77">
        <f t="shared" si="8"/>
        <v>-0.000242598012</v>
      </c>
      <c r="J10" s="77">
        <f t="shared" si="9"/>
        <v>-0.01028364528</v>
      </c>
      <c r="K10" s="77">
        <f t="shared" si="10"/>
        <v>0.001422353409</v>
      </c>
      <c r="L10" s="23">
        <f t="shared" ref="L10:M10" si="15">U53</f>
        <v>-306.942</v>
      </c>
      <c r="M10" s="23">
        <f t="shared" si="15"/>
        <v>4.21718</v>
      </c>
      <c r="N10" s="78">
        <f t="shared" si="12"/>
        <v>0.01373933838</v>
      </c>
      <c r="O10" s="82" t="s">
        <v>103</v>
      </c>
      <c r="P10" s="84">
        <v>-28.8857</v>
      </c>
      <c r="Q10" s="84">
        <v>1.77237</v>
      </c>
      <c r="R10" s="85">
        <f t="shared" si="16"/>
        <v>0.06135804221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0.004403534858</v>
      </c>
      <c r="D11" s="77">
        <f t="shared" si="3"/>
        <v>0.7480883861</v>
      </c>
      <c r="E11" s="77">
        <f t="shared" si="4"/>
        <v>0.2310409077</v>
      </c>
      <c r="F11" s="77">
        <f t="shared" si="5"/>
        <v>0.0975141218</v>
      </c>
      <c r="G11" s="77">
        <f t="shared" si="6"/>
        <v>0.0004001713803</v>
      </c>
      <c r="H11" s="77">
        <f t="shared" si="7"/>
        <v>-0.07188003916</v>
      </c>
      <c r="I11" s="77">
        <f t="shared" si="8"/>
        <v>-0.0002265449952</v>
      </c>
      <c r="J11" s="77">
        <f t="shared" si="9"/>
        <v>-0.01004747264</v>
      </c>
      <c r="K11" s="77">
        <f t="shared" si="10"/>
        <v>0.0007123688608</v>
      </c>
      <c r="L11" s="23">
        <f t="shared" ref="L11:M11" si="18">U54</f>
        <v>-101.133</v>
      </c>
      <c r="M11" s="23">
        <f t="shared" si="18"/>
        <v>2.26825</v>
      </c>
      <c r="N11" s="78">
        <f t="shared" si="12"/>
        <v>0.02242838638</v>
      </c>
      <c r="O11" s="82" t="s">
        <v>104</v>
      </c>
      <c r="P11" s="84">
        <v>-610.582</v>
      </c>
      <c r="Q11" s="84">
        <v>86.7927</v>
      </c>
      <c r="R11" s="85">
        <f t="shared" si="16"/>
        <v>0.1421474921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0.02424828803</v>
      </c>
      <c r="D12" s="77">
        <f t="shared" si="3"/>
        <v>0.3646901097</v>
      </c>
      <c r="E12" s="77">
        <f t="shared" si="4"/>
        <v>0.2230862086</v>
      </c>
      <c r="F12" s="77">
        <f t="shared" si="5"/>
        <v>0.367695849</v>
      </c>
      <c r="G12" s="77">
        <f t="shared" si="6"/>
        <v>0.02739622834</v>
      </c>
      <c r="H12" s="77">
        <f t="shared" si="7"/>
        <v>-0.009446883799</v>
      </c>
      <c r="I12" s="77">
        <f t="shared" si="8"/>
        <v>-0.0001325818379</v>
      </c>
      <c r="J12" s="77">
        <f t="shared" si="9"/>
        <v>-0.008704506716</v>
      </c>
      <c r="K12" s="77">
        <f t="shared" si="10"/>
        <v>0.01117193539</v>
      </c>
      <c r="L12" s="23">
        <f t="shared" ref="L12:M12" si="19">U55</f>
        <v>-241.899</v>
      </c>
      <c r="M12" s="23">
        <f t="shared" si="19"/>
        <v>7.72247</v>
      </c>
      <c r="N12" s="78">
        <f t="shared" si="12"/>
        <v>0.03192435686</v>
      </c>
      <c r="O12" s="82" t="s">
        <v>105</v>
      </c>
      <c r="P12" s="84">
        <v>-592.824</v>
      </c>
      <c r="Q12" s="84">
        <v>50.3334</v>
      </c>
      <c r="R12" s="85">
        <f t="shared" si="16"/>
        <v>0.08490445731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0.007919237925</v>
      </c>
      <c r="D13" s="77">
        <f t="shared" si="3"/>
        <v>0.4789712829</v>
      </c>
      <c r="E13" s="77">
        <f t="shared" si="4"/>
        <v>0.2527703983</v>
      </c>
      <c r="F13" s="77">
        <f t="shared" si="5"/>
        <v>0.2865714079</v>
      </c>
      <c r="G13" s="77">
        <f t="shared" si="6"/>
        <v>0.01058744894</v>
      </c>
      <c r="H13" s="77">
        <f t="shared" si="7"/>
        <v>-0.0303784636</v>
      </c>
      <c r="I13" s="77">
        <f t="shared" si="8"/>
        <v>-0.0001547967949</v>
      </c>
      <c r="J13" s="77">
        <f t="shared" si="9"/>
        <v>-0.01007670124</v>
      </c>
      <c r="K13" s="77">
        <f t="shared" si="10"/>
        <v>0.003789748329</v>
      </c>
      <c r="L13" s="23">
        <f t="shared" ref="L13:M13" si="20">U56</f>
        <v>-202.367</v>
      </c>
      <c r="M13" s="23">
        <f t="shared" si="20"/>
        <v>2.73171</v>
      </c>
      <c r="N13" s="78">
        <f t="shared" si="12"/>
        <v>0.0134987918</v>
      </c>
      <c r="O13" s="82" t="s">
        <v>106</v>
      </c>
      <c r="P13" s="84">
        <v>-463.003</v>
      </c>
      <c r="Q13" s="84">
        <v>109.749</v>
      </c>
      <c r="R13" s="85">
        <f t="shared" si="16"/>
        <v>0.237037341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0.004327787623</v>
      </c>
      <c r="D14" s="77">
        <f t="shared" si="3"/>
        <v>0.5774608248</v>
      </c>
      <c r="E14" s="77">
        <f t="shared" si="4"/>
        <v>0.2471514782</v>
      </c>
      <c r="F14" s="77">
        <f t="shared" si="5"/>
        <v>0.2349192792</v>
      </c>
      <c r="G14" s="77">
        <f t="shared" si="6"/>
        <v>0.006150095169</v>
      </c>
      <c r="H14" s="77">
        <f t="shared" si="7"/>
        <v>-0.06176682167</v>
      </c>
      <c r="I14" s="77">
        <f t="shared" si="8"/>
        <v>-0.0001575036164</v>
      </c>
      <c r="J14" s="77">
        <f t="shared" si="9"/>
        <v>-0.01018006419</v>
      </c>
      <c r="K14" s="77">
        <f t="shared" si="10"/>
        <v>0.002085347748</v>
      </c>
      <c r="L14" s="23">
        <f t="shared" ref="L14:M14" si="21">U57</f>
        <v>-105.076</v>
      </c>
      <c r="M14" s="23">
        <f t="shared" si="21"/>
        <v>1.94354</v>
      </c>
      <c r="N14" s="78">
        <f t="shared" si="12"/>
        <v>0.01849651681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0.07080718887</v>
      </c>
      <c r="D15" s="77">
        <f t="shared" si="3"/>
        <v>0.3620266425</v>
      </c>
      <c r="E15" s="77">
        <f t="shared" si="4"/>
        <v>0.1412510028</v>
      </c>
      <c r="F15" s="77">
        <f t="shared" si="5"/>
        <v>0.1855324474</v>
      </c>
      <c r="G15" s="77">
        <f t="shared" si="6"/>
        <v>0.155250467</v>
      </c>
      <c r="H15" s="77">
        <f t="shared" si="7"/>
        <v>-0.01853336941</v>
      </c>
      <c r="I15" s="77">
        <f t="shared" si="8"/>
        <v>-0.00009097549965</v>
      </c>
      <c r="J15" s="77">
        <f t="shared" si="9"/>
        <v>-0.005116227181</v>
      </c>
      <c r="K15" s="77">
        <f t="shared" si="10"/>
        <v>0.1088790642</v>
      </c>
      <c r="L15" s="23">
        <f t="shared" ref="L15:M15" si="22">U58</f>
        <v>-115.582</v>
      </c>
      <c r="M15" s="23">
        <f t="shared" si="22"/>
        <v>5.90361</v>
      </c>
      <c r="N15" s="78">
        <f t="shared" si="12"/>
        <v>0.05107724386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0.04396255655</v>
      </c>
      <c r="D16" s="77">
        <f t="shared" si="3"/>
        <v>0.4213735674</v>
      </c>
      <c r="E16" s="77">
        <f t="shared" si="4"/>
        <v>0.1392116298</v>
      </c>
      <c r="F16" s="77">
        <f t="shared" si="5"/>
        <v>0.2579157098</v>
      </c>
      <c r="G16" s="77">
        <f t="shared" si="6"/>
        <v>0.1183779989</v>
      </c>
      <c r="H16" s="77">
        <f t="shared" si="7"/>
        <v>-0.02951908964</v>
      </c>
      <c r="I16" s="77">
        <f t="shared" si="8"/>
        <v>-0.00009117355316</v>
      </c>
      <c r="J16" s="77">
        <f t="shared" si="9"/>
        <v>-0.006356950159</v>
      </c>
      <c r="K16" s="77">
        <f t="shared" si="10"/>
        <v>0.05512982456</v>
      </c>
      <c r="L16" s="23">
        <f t="shared" ref="L16:M16" si="23">U59</f>
        <v>-118.275</v>
      </c>
      <c r="M16" s="23">
        <f t="shared" si="23"/>
        <v>3.12426</v>
      </c>
      <c r="N16" s="78">
        <f t="shared" si="12"/>
        <v>0.02641521877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0.11220772</v>
      </c>
      <c r="D17" s="77">
        <f t="shared" si="3"/>
        <v>0.4749451614</v>
      </c>
      <c r="E17" s="77">
        <f t="shared" si="4"/>
        <v>0.1180950507</v>
      </c>
      <c r="F17" s="77">
        <f t="shared" si="5"/>
        <v>0.246674812</v>
      </c>
      <c r="G17" s="77">
        <f t="shared" si="6"/>
        <v>0.07341334554</v>
      </c>
      <c r="H17" s="77">
        <f t="shared" si="7"/>
        <v>-0.04869831323</v>
      </c>
      <c r="I17" s="77">
        <f t="shared" si="8"/>
        <v>-0.00007819132428</v>
      </c>
      <c r="J17" s="77">
        <f t="shared" si="9"/>
        <v>-0.006010463633</v>
      </c>
      <c r="K17" s="77">
        <f t="shared" si="10"/>
        <v>0.02944536614</v>
      </c>
      <c r="L17" s="23">
        <f t="shared" ref="L17:M17" si="24">U60</f>
        <v>-68.8346</v>
      </c>
      <c r="M17" s="23">
        <f t="shared" si="24"/>
        <v>2.31204</v>
      </c>
      <c r="N17" s="78">
        <f t="shared" si="12"/>
        <v>0.03358834075</v>
      </c>
      <c r="O17" s="23"/>
      <c r="P17" s="23"/>
      <c r="Q17" s="93"/>
      <c r="R17" s="95" t="s">
        <v>108</v>
      </c>
      <c r="S17" s="96">
        <f>$R$9/sqrt(sum(Y27:Y29))</f>
        <v>0.3317567276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0.7924963287</v>
      </c>
      <c r="D18" s="77">
        <f t="shared" si="3"/>
        <v>0.07521780018</v>
      </c>
      <c r="E18" s="77">
        <f t="shared" si="4"/>
        <v>0.02404674123</v>
      </c>
      <c r="F18" s="77">
        <f t="shared" si="5"/>
        <v>0.02541438208</v>
      </c>
      <c r="G18" s="77">
        <f t="shared" si="6"/>
        <v>0.01981879543</v>
      </c>
      <c r="H18" s="77">
        <f t="shared" si="7"/>
        <v>-0.006176486778</v>
      </c>
      <c r="I18" s="77">
        <f t="shared" si="8"/>
        <v>-0.00001816452519</v>
      </c>
      <c r="J18" s="77">
        <f t="shared" si="9"/>
        <v>-0.0009233210513</v>
      </c>
      <c r="K18" s="77">
        <f t="shared" si="10"/>
        <v>0.07012300649</v>
      </c>
      <c r="L18" s="23">
        <f t="shared" ref="L18:M18" si="25">U61</f>
        <v>-32.2422</v>
      </c>
      <c r="M18" s="23">
        <f t="shared" si="25"/>
        <v>1.50215</v>
      </c>
      <c r="N18" s="78">
        <f t="shared" si="12"/>
        <v>0.04658956275</v>
      </c>
      <c r="O18" s="78">
        <f t="shared" ref="O18:O23" si="27">M18/abs(C61)/D61</f>
        <v>0.05878836414</v>
      </c>
      <c r="P18" s="23"/>
      <c r="Q18" s="93"/>
      <c r="R18" s="95" t="s">
        <v>109</v>
      </c>
      <c r="S18" s="96">
        <f>$R$9/sqrt(sum(Y30:Y32))</f>
        <v>0.3105594124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0.805565549</v>
      </c>
      <c r="D19" s="77">
        <f t="shared" si="3"/>
        <v>0.08614877957</v>
      </c>
      <c r="E19" s="77">
        <f t="shared" si="4"/>
        <v>0.02306249985</v>
      </c>
      <c r="F19" s="77">
        <f t="shared" si="5"/>
        <v>0.02527675256</v>
      </c>
      <c r="G19" s="77">
        <f t="shared" si="6"/>
        <v>0.02259352717</v>
      </c>
      <c r="H19" s="77">
        <f t="shared" si="7"/>
        <v>-0.008427636259</v>
      </c>
      <c r="I19" s="77">
        <f t="shared" si="8"/>
        <v>-0.00001894622295</v>
      </c>
      <c r="J19" s="77">
        <f t="shared" si="9"/>
        <v>-0.0009320937899</v>
      </c>
      <c r="K19" s="77">
        <f t="shared" si="10"/>
        <v>0.04670001712</v>
      </c>
      <c r="L19" s="23">
        <f t="shared" ref="L19:M19" si="26">U62</f>
        <v>-36.2214</v>
      </c>
      <c r="M19" s="23">
        <f t="shared" si="26"/>
        <v>1.00857</v>
      </c>
      <c r="N19" s="78">
        <f t="shared" si="12"/>
        <v>0.02784458911</v>
      </c>
      <c r="O19" s="78">
        <f t="shared" si="27"/>
        <v>0.03456526802</v>
      </c>
      <c r="P19" s="97">
        <f>1/sqrt(1/O18^2+1/O19^2+1/O20^2)</f>
        <v>0.02103937459</v>
      </c>
      <c r="Q19" s="93"/>
      <c r="R19" s="95" t="s">
        <v>110</v>
      </c>
      <c r="S19" s="96">
        <f>$R$9/sqrt(sum(Y33:Y35))</f>
        <v>0.2672560915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0.8516166258</v>
      </c>
      <c r="D20" s="77">
        <f t="shared" si="3"/>
        <v>0.08310891019</v>
      </c>
      <c r="E20" s="77">
        <f t="shared" si="4"/>
        <v>0.01616656917</v>
      </c>
      <c r="F20" s="77">
        <f t="shared" si="5"/>
        <v>0.01834769159</v>
      </c>
      <c r="G20" s="77">
        <f t="shared" si="6"/>
        <v>0.01857281496</v>
      </c>
      <c r="H20" s="77">
        <f t="shared" si="7"/>
        <v>-0.009877922972</v>
      </c>
      <c r="I20" s="77">
        <f t="shared" si="8"/>
        <v>-0.000008904003287</v>
      </c>
      <c r="J20" s="77">
        <f t="shared" si="9"/>
        <v>-0.0007304595309</v>
      </c>
      <c r="K20" s="77">
        <f t="shared" si="10"/>
        <v>0.02281877721</v>
      </c>
      <c r="L20" s="23">
        <f t="shared" ref="L20:M20" si="28">U63</f>
        <v>-36.4463</v>
      </c>
      <c r="M20" s="23">
        <f t="shared" si="28"/>
        <v>0.922208</v>
      </c>
      <c r="N20" s="78">
        <f t="shared" si="12"/>
        <v>0.0253031995</v>
      </c>
      <c r="O20" s="78">
        <f t="shared" si="27"/>
        <v>0.02971196045</v>
      </c>
      <c r="P20" s="23"/>
      <c r="Q20" s="93"/>
      <c r="R20" s="95" t="s">
        <v>111</v>
      </c>
      <c r="S20" s="96">
        <f>$R$9/sqrt(sum(Y36:Y38))</f>
        <v>0.1249191566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0.5629623734</v>
      </c>
      <c r="D21" s="77">
        <f t="shared" si="3"/>
        <v>0.1864428089</v>
      </c>
      <c r="E21" s="77">
        <f t="shared" si="4"/>
        <v>0.05274139506</v>
      </c>
      <c r="F21" s="77">
        <f t="shared" si="5"/>
        <v>0.0573075482</v>
      </c>
      <c r="G21" s="77">
        <f t="shared" si="6"/>
        <v>0.02635885385</v>
      </c>
      <c r="H21" s="77">
        <f t="shared" si="7"/>
        <v>-0.01729747642</v>
      </c>
      <c r="I21" s="77">
        <f t="shared" si="8"/>
        <v>-0.00003508486041</v>
      </c>
      <c r="J21" s="77">
        <f t="shared" si="9"/>
        <v>-0.002472883528</v>
      </c>
      <c r="K21" s="77">
        <f t="shared" si="10"/>
        <v>0.1339770804</v>
      </c>
      <c r="L21" s="23">
        <f t="shared" ref="L21:M21" si="29">U64</f>
        <v>-29.7736</v>
      </c>
      <c r="M21" s="23">
        <f t="shared" si="29"/>
        <v>4.27201</v>
      </c>
      <c r="N21" s="78">
        <f t="shared" si="12"/>
        <v>0.1434831529</v>
      </c>
      <c r="O21" s="78">
        <f t="shared" si="27"/>
        <v>0.2548716569</v>
      </c>
      <c r="P21" s="23"/>
      <c r="Q21" s="93"/>
      <c r="R21" s="95" t="s">
        <v>112</v>
      </c>
      <c r="S21" s="96">
        <f>$R$9/sqrt(sum(Y39:Y41))</f>
        <v>0.02337783166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0.620969986</v>
      </c>
      <c r="D22" s="77">
        <f t="shared" si="3"/>
        <v>0.1663932481</v>
      </c>
      <c r="E22" s="77">
        <f t="shared" si="4"/>
        <v>0.04184327368</v>
      </c>
      <c r="F22" s="77">
        <f t="shared" si="5"/>
        <v>0.04118296365</v>
      </c>
      <c r="G22" s="77">
        <f t="shared" si="6"/>
        <v>0.02553880649</v>
      </c>
      <c r="H22" s="77">
        <f t="shared" si="7"/>
        <v>-0.01786777955</v>
      </c>
      <c r="I22" s="77">
        <f t="shared" si="8"/>
        <v>-0.00003193976481</v>
      </c>
      <c r="J22" s="77">
        <f t="shared" si="9"/>
        <v>-0.001727378937</v>
      </c>
      <c r="K22" s="77">
        <f t="shared" si="10"/>
        <v>0.1237263515</v>
      </c>
      <c r="L22" s="23">
        <f t="shared" ref="L22:M22" si="30">U65</f>
        <v>-28.913</v>
      </c>
      <c r="M22" s="23">
        <f t="shared" si="30"/>
        <v>2.12727</v>
      </c>
      <c r="N22" s="78">
        <f t="shared" si="12"/>
        <v>0.07357486252</v>
      </c>
      <c r="O22" s="78">
        <f t="shared" si="27"/>
        <v>0.118483766</v>
      </c>
      <c r="P22" s="97">
        <f>1/sqrt(1/O21^2+1/O22^2+1/O23^2)</f>
        <v>0.0779393472</v>
      </c>
      <c r="Q22" s="93"/>
      <c r="R22" s="95" t="s">
        <v>113</v>
      </c>
      <c r="S22" s="96">
        <f>$R$9/sqrt(sum(Y42:Y44))</f>
        <v>0.05907852503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0.6549154657</v>
      </c>
      <c r="D23" s="77">
        <f t="shared" si="3"/>
        <v>0.1904851218</v>
      </c>
      <c r="E23" s="77">
        <f t="shared" si="4"/>
        <v>0.03578052663</v>
      </c>
      <c r="F23" s="77">
        <f t="shared" si="5"/>
        <v>0.03295003605</v>
      </c>
      <c r="G23" s="77">
        <f t="shared" si="6"/>
        <v>0.02835265014</v>
      </c>
      <c r="H23" s="77">
        <f t="shared" si="7"/>
        <v>-0.02491468641</v>
      </c>
      <c r="I23" s="77">
        <f t="shared" si="8"/>
        <v>-0.0000274661454</v>
      </c>
      <c r="J23" s="77">
        <f t="shared" si="9"/>
        <v>-0.001531116287</v>
      </c>
      <c r="K23" s="77">
        <f t="shared" si="10"/>
        <v>0.08401412226</v>
      </c>
      <c r="L23" s="23">
        <f t="shared" ref="L23:M23" si="31">U66</f>
        <v>-27.0495</v>
      </c>
      <c r="M23" s="23">
        <f t="shared" si="31"/>
        <v>2.00592</v>
      </c>
      <c r="N23" s="78">
        <f t="shared" si="12"/>
        <v>0.07415737814</v>
      </c>
      <c r="O23" s="78">
        <f t="shared" si="27"/>
        <v>0.1132319849</v>
      </c>
      <c r="P23" s="23"/>
      <c r="Q23" s="93"/>
      <c r="R23" s="5" t="s">
        <v>114</v>
      </c>
      <c r="S23" s="86">
        <f>1/sqrt(1/S17^2+1/S18^2+1/S19^2+1/S20^2+1/S21^2+1/S22^2)</f>
        <v>0.02125353029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80" t="s">
        <v>184</v>
      </c>
      <c r="O24" s="80" t="s">
        <v>185</v>
      </c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N25" s="150" t="str">
        <f>baselineConf3!O25</f>
        <v>Moller</v>
      </c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N26" s="6" t="str">
        <f>baselineConf3!O26</f>
        <v>R [Hz]</v>
      </c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0.559513</v>
      </c>
      <c r="D27" s="96">
        <f t="shared" ref="D27:D44" si="35">F49</f>
        <v>0.422958</v>
      </c>
      <c r="E27" s="96">
        <f t="shared" ref="E27:E44" si="36">H49</f>
        <v>0.00564</v>
      </c>
      <c r="F27" s="96">
        <f t="shared" ref="F27:F44" si="37">J49</f>
        <v>0.004659</v>
      </c>
      <c r="G27" s="96">
        <f t="shared" ref="G27:G44" si="38">L49</f>
        <v>0.001819</v>
      </c>
      <c r="H27" s="96">
        <f t="shared" ref="H27:H44" si="39">N49</f>
        <v>0.004108</v>
      </c>
      <c r="I27" s="96">
        <f t="shared" ref="I27:I44" si="40">P49</f>
        <v>0.0000555</v>
      </c>
      <c r="J27" s="96">
        <f t="shared" ref="J27:J44" si="41">R49</f>
        <v>0.000224</v>
      </c>
      <c r="K27" s="96">
        <f t="shared" ref="K27:K44" si="42">T49</f>
        <v>0.001023</v>
      </c>
      <c r="L27" s="99">
        <f t="shared" ref="L27:L44" si="43">W49</f>
        <v>244000000</v>
      </c>
      <c r="M27" s="65"/>
      <c r="N27" s="6">
        <f>baselineConf3!O27</f>
        <v>146200435</v>
      </c>
      <c r="O27" s="100">
        <f t="shared" ref="O27:W27" si="32">C27*$L27</f>
        <v>136521172</v>
      </c>
      <c r="P27" s="100">
        <f t="shared" si="32"/>
        <v>103201752</v>
      </c>
      <c r="Q27" s="100">
        <f t="shared" si="32"/>
        <v>1376160</v>
      </c>
      <c r="R27" s="100">
        <f t="shared" si="32"/>
        <v>1136796</v>
      </c>
      <c r="S27" s="100">
        <f t="shared" si="32"/>
        <v>443836</v>
      </c>
      <c r="T27" s="100">
        <f t="shared" si="32"/>
        <v>1002352</v>
      </c>
      <c r="U27" s="100">
        <f t="shared" si="32"/>
        <v>13542</v>
      </c>
      <c r="V27" s="100">
        <f t="shared" si="32"/>
        <v>54656</v>
      </c>
      <c r="W27" s="100">
        <f t="shared" si="32"/>
        <v>249612</v>
      </c>
      <c r="X27" s="65"/>
      <c r="Y27" s="78">
        <f t="shared" ref="Y27:AG27" si="33">O27/O$45</f>
        <v>0.0009171369816</v>
      </c>
      <c r="Z27" s="78">
        <f t="shared" si="33"/>
        <v>0.001589701766</v>
      </c>
      <c r="AA27" s="78">
        <f t="shared" si="33"/>
        <v>0.0009976641988</v>
      </c>
      <c r="AB27" s="78">
        <f t="shared" si="33"/>
        <v>0.0008333536419</v>
      </c>
      <c r="AC27" s="78">
        <f t="shared" si="33"/>
        <v>0.001124995303</v>
      </c>
      <c r="AD27" s="78">
        <f t="shared" si="33"/>
        <v>0.001551357404</v>
      </c>
      <c r="AE27" s="78">
        <f t="shared" si="33"/>
        <v>0.001053796555</v>
      </c>
      <c r="AF27" s="78">
        <f t="shared" si="33"/>
        <v>0.000890544176</v>
      </c>
      <c r="AG27" s="78">
        <f t="shared" si="33"/>
        <v>0.001140068609</v>
      </c>
    </row>
    <row r="28">
      <c r="A28" s="76">
        <v>1.0</v>
      </c>
      <c r="B28" s="68" t="s">
        <v>96</v>
      </c>
      <c r="C28" s="96">
        <f t="shared" si="34"/>
        <v>0.508185</v>
      </c>
      <c r="D28" s="96">
        <f t="shared" si="35"/>
        <v>0.473378</v>
      </c>
      <c r="E28" s="96">
        <f t="shared" si="36"/>
        <v>0.007358</v>
      </c>
      <c r="F28" s="96">
        <f t="shared" si="37"/>
        <v>0.004598</v>
      </c>
      <c r="G28" s="96">
        <f t="shared" si="38"/>
        <v>0.001571</v>
      </c>
      <c r="H28" s="96">
        <f t="shared" si="39"/>
        <v>0.003877</v>
      </c>
      <c r="I28" s="96">
        <f t="shared" si="40"/>
        <v>0.0000282</v>
      </c>
      <c r="J28" s="96">
        <f t="shared" si="41"/>
        <v>0.000255</v>
      </c>
      <c r="K28" s="96">
        <f t="shared" si="42"/>
        <v>0.000751</v>
      </c>
      <c r="L28" s="99">
        <f t="shared" si="43"/>
        <v>634000000</v>
      </c>
      <c r="M28" s="65"/>
      <c r="N28" s="6">
        <f>baselineConf3!O28</f>
        <v>347186784</v>
      </c>
      <c r="O28" s="100">
        <f t="shared" ref="O28:W28" si="44">C28*$L28</f>
        <v>322189290</v>
      </c>
      <c r="P28" s="100">
        <f t="shared" si="44"/>
        <v>300121652</v>
      </c>
      <c r="Q28" s="100">
        <f t="shared" si="44"/>
        <v>4664972</v>
      </c>
      <c r="R28" s="100">
        <f t="shared" si="44"/>
        <v>2915132</v>
      </c>
      <c r="S28" s="100">
        <f t="shared" si="44"/>
        <v>996014</v>
      </c>
      <c r="T28" s="100">
        <f t="shared" si="44"/>
        <v>2458018</v>
      </c>
      <c r="U28" s="100">
        <f t="shared" si="44"/>
        <v>17878.8</v>
      </c>
      <c r="V28" s="100">
        <f t="shared" si="44"/>
        <v>161670</v>
      </c>
      <c r="W28" s="100">
        <f t="shared" si="44"/>
        <v>476134</v>
      </c>
      <c r="X28" s="65"/>
      <c r="Y28" s="78">
        <f t="shared" ref="Y28:AG28" si="45">O28/O$45</f>
        <v>0.002164438736</v>
      </c>
      <c r="Z28" s="78">
        <f t="shared" si="45"/>
        <v>0.004623021519</v>
      </c>
      <c r="AA28" s="78">
        <f t="shared" si="45"/>
        <v>0.003381929102</v>
      </c>
      <c r="AB28" s="78">
        <f t="shared" si="45"/>
        <v>0.002137002478</v>
      </c>
      <c r="AC28" s="78">
        <f t="shared" si="45"/>
        <v>0.002524606098</v>
      </c>
      <c r="AD28" s="78">
        <f t="shared" si="45"/>
        <v>0.00380431667</v>
      </c>
      <c r="AE28" s="78">
        <f t="shared" si="45"/>
        <v>0.001391272918</v>
      </c>
      <c r="AF28" s="78">
        <f t="shared" si="45"/>
        <v>0.002634189786</v>
      </c>
      <c r="AG28" s="78">
        <f t="shared" si="45"/>
        <v>0.002174676806</v>
      </c>
    </row>
    <row r="29">
      <c r="A29" s="76">
        <v>1.0</v>
      </c>
      <c r="B29" s="68" t="s">
        <v>98</v>
      </c>
      <c r="C29" s="96">
        <f t="shared" si="34"/>
        <v>0.45848</v>
      </c>
      <c r="D29" s="96">
        <f t="shared" si="35"/>
        <v>0.520807</v>
      </c>
      <c r="E29" s="96">
        <f t="shared" si="36"/>
        <v>0.005972</v>
      </c>
      <c r="F29" s="96">
        <f t="shared" si="37"/>
        <v>0.005471</v>
      </c>
      <c r="G29" s="96">
        <f t="shared" si="38"/>
        <v>0.001485</v>
      </c>
      <c r="H29" s="96">
        <f t="shared" si="39"/>
        <v>0.006618</v>
      </c>
      <c r="I29" s="96">
        <f t="shared" si="40"/>
        <v>0.00014</v>
      </c>
      <c r="J29" s="96">
        <f t="shared" si="41"/>
        <v>0.000305</v>
      </c>
      <c r="K29" s="96">
        <f t="shared" si="42"/>
        <v>0.000723</v>
      </c>
      <c r="L29" s="99">
        <f t="shared" si="43"/>
        <v>332000000</v>
      </c>
      <c r="M29" s="65"/>
      <c r="N29" s="6">
        <f>baselineConf3!O29</f>
        <v>166647495</v>
      </c>
      <c r="O29" s="100">
        <f t="shared" ref="O29:W29" si="46">C29*$L29</f>
        <v>152215360</v>
      </c>
      <c r="P29" s="100">
        <f t="shared" si="46"/>
        <v>172907924</v>
      </c>
      <c r="Q29" s="100">
        <f t="shared" si="46"/>
        <v>1982704</v>
      </c>
      <c r="R29" s="100">
        <f t="shared" si="46"/>
        <v>1816372</v>
      </c>
      <c r="S29" s="100">
        <f t="shared" si="46"/>
        <v>493020</v>
      </c>
      <c r="T29" s="100">
        <f t="shared" si="46"/>
        <v>2197176</v>
      </c>
      <c r="U29" s="100">
        <f t="shared" si="46"/>
        <v>46480</v>
      </c>
      <c r="V29" s="100">
        <f t="shared" si="46"/>
        <v>101260</v>
      </c>
      <c r="W29" s="100">
        <f t="shared" si="46"/>
        <v>240036</v>
      </c>
      <c r="X29" s="65"/>
      <c r="Y29" s="78">
        <f t="shared" ref="Y29:AG29" si="47">O29/O$45</f>
        <v>0.001022569128</v>
      </c>
      <c r="Z29" s="78">
        <f t="shared" si="47"/>
        <v>0.002663443467</v>
      </c>
      <c r="AA29" s="78">
        <f t="shared" si="47"/>
        <v>0.001437385767</v>
      </c>
      <c r="AB29" s="78">
        <f t="shared" si="47"/>
        <v>0.001331531973</v>
      </c>
      <c r="AC29" s="78">
        <f t="shared" si="47"/>
        <v>0.001249662453</v>
      </c>
      <c r="AD29" s="78">
        <f t="shared" si="47"/>
        <v>0.003400607027</v>
      </c>
      <c r="AE29" s="78">
        <f t="shared" si="47"/>
        <v>0.00361692984</v>
      </c>
      <c r="AF29" s="78">
        <f t="shared" si="47"/>
        <v>0.001649892112</v>
      </c>
      <c r="AG29" s="78">
        <f t="shared" si="47"/>
        <v>0.001096331541</v>
      </c>
    </row>
    <row r="30">
      <c r="A30" s="76">
        <v>2.0</v>
      </c>
      <c r="B30" s="68" t="s">
        <v>94</v>
      </c>
      <c r="C30" s="96">
        <f t="shared" si="34"/>
        <v>0.2828</v>
      </c>
      <c r="D30" s="96">
        <f t="shared" si="35"/>
        <v>0.665273</v>
      </c>
      <c r="E30" s="96">
        <f t="shared" si="36"/>
        <v>0.029311</v>
      </c>
      <c r="F30" s="96">
        <f t="shared" si="37"/>
        <v>0.016727</v>
      </c>
      <c r="G30" s="96">
        <f t="shared" si="38"/>
        <v>0.000964</v>
      </c>
      <c r="H30" s="96">
        <f t="shared" si="39"/>
        <v>0.002967</v>
      </c>
      <c r="I30" s="96">
        <f t="shared" si="40"/>
        <v>0.000282</v>
      </c>
      <c r="J30" s="96">
        <f t="shared" si="41"/>
        <v>0.000982</v>
      </c>
      <c r="K30" s="96">
        <f t="shared" si="42"/>
        <v>0.000694</v>
      </c>
      <c r="L30" s="99">
        <f t="shared" si="43"/>
        <v>550000000</v>
      </c>
      <c r="M30" s="65"/>
      <c r="N30" s="6">
        <f>baselineConf3!O30</f>
        <v>164753190</v>
      </c>
      <c r="O30" s="100">
        <f t="shared" ref="O30:W30" si="48">C30*$L30</f>
        <v>155540000</v>
      </c>
      <c r="P30" s="100">
        <f t="shared" si="48"/>
        <v>365900150</v>
      </c>
      <c r="Q30" s="100">
        <f t="shared" si="48"/>
        <v>16121050</v>
      </c>
      <c r="R30" s="100">
        <f t="shared" si="48"/>
        <v>9199850</v>
      </c>
      <c r="S30" s="100">
        <f t="shared" si="48"/>
        <v>530200</v>
      </c>
      <c r="T30" s="100">
        <f t="shared" si="48"/>
        <v>1631850</v>
      </c>
      <c r="U30" s="100">
        <f t="shared" si="48"/>
        <v>155100</v>
      </c>
      <c r="V30" s="100">
        <f t="shared" si="48"/>
        <v>540100</v>
      </c>
      <c r="W30" s="100">
        <f t="shared" si="48"/>
        <v>381700</v>
      </c>
      <c r="X30" s="65"/>
      <c r="Y30" s="78">
        <f t="shared" ref="Y30:AG30" si="49">O30/O$45</f>
        <v>0.001044903761</v>
      </c>
      <c r="Z30" s="78">
        <f t="shared" si="49"/>
        <v>0.005636262016</v>
      </c>
      <c r="AA30" s="78">
        <f t="shared" si="49"/>
        <v>0.01168715442</v>
      </c>
      <c r="AB30" s="78">
        <f t="shared" si="49"/>
        <v>0.006744155066</v>
      </c>
      <c r="AC30" s="78">
        <f t="shared" si="49"/>
        <v>0.00134390295</v>
      </c>
      <c r="AD30" s="78">
        <f t="shared" si="49"/>
        <v>0.002525642269</v>
      </c>
      <c r="AE30" s="78">
        <f t="shared" si="49"/>
        <v>0.01206940228</v>
      </c>
      <c r="AF30" s="78">
        <f t="shared" si="49"/>
        <v>0.008800184965</v>
      </c>
      <c r="AG30" s="78">
        <f t="shared" si="49"/>
        <v>0.00174336245</v>
      </c>
    </row>
    <row r="31">
      <c r="A31" s="76">
        <v>2.0</v>
      </c>
      <c r="B31" s="68" t="s">
        <v>96</v>
      </c>
      <c r="C31" s="96">
        <f t="shared" si="34"/>
        <v>0.1171</v>
      </c>
      <c r="D31" s="96">
        <f t="shared" si="35"/>
        <v>0.818616</v>
      </c>
      <c r="E31" s="96">
        <f t="shared" si="36"/>
        <v>0.040294</v>
      </c>
      <c r="F31" s="96">
        <f t="shared" si="37"/>
        <v>0.017814</v>
      </c>
      <c r="G31" s="96">
        <f t="shared" si="38"/>
        <v>0.000368</v>
      </c>
      <c r="H31" s="96">
        <f t="shared" si="39"/>
        <v>0.00376</v>
      </c>
      <c r="I31" s="96">
        <f t="shared" si="40"/>
        <v>0.000403</v>
      </c>
      <c r="J31" s="96">
        <f t="shared" si="41"/>
        <v>0.001381</v>
      </c>
      <c r="K31" s="96">
        <f t="shared" si="42"/>
        <v>0.000263</v>
      </c>
      <c r="L31" s="99">
        <f t="shared" si="43"/>
        <v>2960000000</v>
      </c>
      <c r="M31" s="65"/>
      <c r="N31" s="6">
        <f>baselineConf3!O31</f>
        <v>367424680</v>
      </c>
      <c r="O31" s="100">
        <f t="shared" ref="O31:W31" si="50">C31*$L31</f>
        <v>346616000</v>
      </c>
      <c r="P31" s="100">
        <f t="shared" si="50"/>
        <v>2423103360</v>
      </c>
      <c r="Q31" s="100">
        <f t="shared" si="50"/>
        <v>119270240</v>
      </c>
      <c r="R31" s="100">
        <f t="shared" si="50"/>
        <v>52729440</v>
      </c>
      <c r="S31" s="100">
        <f t="shared" si="50"/>
        <v>1089280</v>
      </c>
      <c r="T31" s="100">
        <f t="shared" si="50"/>
        <v>11129600</v>
      </c>
      <c r="U31" s="100">
        <f t="shared" si="50"/>
        <v>1192880</v>
      </c>
      <c r="V31" s="100">
        <f t="shared" si="50"/>
        <v>4087760</v>
      </c>
      <c r="W31" s="100">
        <f t="shared" si="50"/>
        <v>778480</v>
      </c>
      <c r="X31" s="65"/>
      <c r="Y31" s="78">
        <f t="shared" ref="Y31:AG31" si="51">O31/O$45</f>
        <v>0.002328535181</v>
      </c>
      <c r="Z31" s="78">
        <f t="shared" si="51"/>
        <v>0.03732506103</v>
      </c>
      <c r="AA31" s="78">
        <f t="shared" si="51"/>
        <v>0.08646643445</v>
      </c>
      <c r="AB31" s="78">
        <f t="shared" si="51"/>
        <v>0.03865449109</v>
      </c>
      <c r="AC31" s="78">
        <f t="shared" si="51"/>
        <v>0.002761008309</v>
      </c>
      <c r="AD31" s="78">
        <f t="shared" si="51"/>
        <v>0.01722547305</v>
      </c>
      <c r="AE31" s="78">
        <f t="shared" si="51"/>
        <v>0.09282623209</v>
      </c>
      <c r="AF31" s="78">
        <f t="shared" si="51"/>
        <v>0.06660441417</v>
      </c>
      <c r="AG31" s="78">
        <f t="shared" si="51"/>
        <v>0.003555600734</v>
      </c>
    </row>
    <row r="32">
      <c r="A32" s="76">
        <v>2.0</v>
      </c>
      <c r="B32" s="68" t="s">
        <v>98</v>
      </c>
      <c r="C32" s="96">
        <f t="shared" si="34"/>
        <v>0.019119</v>
      </c>
      <c r="D32" s="96">
        <f t="shared" si="35"/>
        <v>0.949377</v>
      </c>
      <c r="E32" s="96">
        <f t="shared" si="36"/>
        <v>0.014382</v>
      </c>
      <c r="F32" s="96">
        <f t="shared" si="37"/>
        <v>0.004384</v>
      </c>
      <c r="G32" s="96">
        <f t="shared" si="38"/>
        <v>0.0000567</v>
      </c>
      <c r="H32" s="96">
        <f t="shared" si="39"/>
        <v>0.011466</v>
      </c>
      <c r="I32" s="96">
        <f t="shared" si="40"/>
        <v>0.000245</v>
      </c>
      <c r="J32" s="96">
        <f t="shared" si="41"/>
        <v>0.000927</v>
      </c>
      <c r="K32" s="96">
        <f t="shared" si="42"/>
        <v>0.0000434</v>
      </c>
      <c r="L32" s="99">
        <f t="shared" si="43"/>
        <v>10200000000</v>
      </c>
      <c r="M32" s="65"/>
      <c r="N32" s="6">
        <f>baselineConf3!O32</f>
        <v>208420500</v>
      </c>
      <c r="O32" s="100">
        <f t="shared" ref="O32:W32" si="52">C32*$L32</f>
        <v>195013800</v>
      </c>
      <c r="P32" s="100">
        <f t="shared" si="52"/>
        <v>9683645400</v>
      </c>
      <c r="Q32" s="100">
        <f t="shared" si="52"/>
        <v>146696400</v>
      </c>
      <c r="R32" s="100">
        <f t="shared" si="52"/>
        <v>44716800</v>
      </c>
      <c r="S32" s="100">
        <f t="shared" si="52"/>
        <v>578340</v>
      </c>
      <c r="T32" s="100">
        <f t="shared" si="52"/>
        <v>116953200</v>
      </c>
      <c r="U32" s="100">
        <f t="shared" si="52"/>
        <v>2499000</v>
      </c>
      <c r="V32" s="100">
        <f t="shared" si="52"/>
        <v>9455400</v>
      </c>
      <c r="W32" s="100">
        <f t="shared" si="52"/>
        <v>442680</v>
      </c>
      <c r="X32" s="65"/>
      <c r="Y32" s="78">
        <f t="shared" ref="Y32:AG32" si="53">O32/O$45</f>
        <v>0.001310085207</v>
      </c>
      <c r="Z32" s="78">
        <f t="shared" si="53"/>
        <v>0.1491651827</v>
      </c>
      <c r="AA32" s="78">
        <f t="shared" si="53"/>
        <v>0.1063493681</v>
      </c>
      <c r="AB32" s="78">
        <f t="shared" si="53"/>
        <v>0.03278064678</v>
      </c>
      <c r="AC32" s="78">
        <f t="shared" si="53"/>
        <v>0.001465923863</v>
      </c>
      <c r="AD32" s="78">
        <f t="shared" si="53"/>
        <v>0.1810104761</v>
      </c>
      <c r="AE32" s="78">
        <f t="shared" si="53"/>
        <v>0.1944644507</v>
      </c>
      <c r="AF32" s="78">
        <f t="shared" si="53"/>
        <v>0.1540627086</v>
      </c>
      <c r="AG32" s="78">
        <f t="shared" si="53"/>
        <v>0.002021880245</v>
      </c>
    </row>
    <row r="33">
      <c r="A33" s="76">
        <v>3.0</v>
      </c>
      <c r="B33" s="68" t="s">
        <v>94</v>
      </c>
      <c r="C33" s="96">
        <f t="shared" si="34"/>
        <v>0.230447</v>
      </c>
      <c r="D33" s="96">
        <f t="shared" si="35"/>
        <v>0.689862</v>
      </c>
      <c r="E33" s="96">
        <f t="shared" si="36"/>
        <v>0.026643</v>
      </c>
      <c r="F33" s="96">
        <f t="shared" si="37"/>
        <v>0.042593</v>
      </c>
      <c r="G33" s="96">
        <f t="shared" si="38"/>
        <v>0.003733</v>
      </c>
      <c r="H33" s="96">
        <f t="shared" si="39"/>
        <v>0.003862</v>
      </c>
      <c r="I33" s="96">
        <f t="shared" si="40"/>
        <v>0.000223</v>
      </c>
      <c r="J33" s="96">
        <f t="shared" si="41"/>
        <v>0.001009</v>
      </c>
      <c r="K33" s="96">
        <f t="shared" si="42"/>
        <v>0.001628</v>
      </c>
      <c r="L33" s="99">
        <f t="shared" si="43"/>
        <v>882000000</v>
      </c>
      <c r="M33" s="65"/>
      <c r="N33" s="6">
        <f>baselineConf3!O33</f>
        <v>218318562</v>
      </c>
      <c r="O33" s="100">
        <f t="shared" ref="O33:W33" si="54">C33*$L33</f>
        <v>203254254</v>
      </c>
      <c r="P33" s="100">
        <f t="shared" si="54"/>
        <v>608458284</v>
      </c>
      <c r="Q33" s="100">
        <f t="shared" si="54"/>
        <v>23499126</v>
      </c>
      <c r="R33" s="100">
        <f t="shared" si="54"/>
        <v>37567026</v>
      </c>
      <c r="S33" s="100">
        <f t="shared" si="54"/>
        <v>3292506</v>
      </c>
      <c r="T33" s="100">
        <f t="shared" si="54"/>
        <v>3406284</v>
      </c>
      <c r="U33" s="100">
        <f t="shared" si="54"/>
        <v>196686</v>
      </c>
      <c r="V33" s="100">
        <f t="shared" si="54"/>
        <v>889938</v>
      </c>
      <c r="W33" s="100">
        <f t="shared" si="54"/>
        <v>1435896</v>
      </c>
      <c r="X33" s="65"/>
      <c r="Y33" s="78">
        <f t="shared" ref="Y33:AG33" si="55">O33/O$45</f>
        <v>0.001365443838</v>
      </c>
      <c r="Z33" s="78">
        <f t="shared" si="55"/>
        <v>0.009372585155</v>
      </c>
      <c r="AA33" s="78">
        <f t="shared" si="55"/>
        <v>0.0170359818</v>
      </c>
      <c r="AB33" s="78">
        <f t="shared" si="55"/>
        <v>0.02753934561</v>
      </c>
      <c r="AC33" s="78">
        <f t="shared" si="55"/>
        <v>0.00834554607</v>
      </c>
      <c r="AD33" s="78">
        <f t="shared" si="55"/>
        <v>0.005271964243</v>
      </c>
      <c r="AE33" s="78">
        <f t="shared" si="55"/>
        <v>0.01530549618</v>
      </c>
      <c r="AF33" s="78">
        <f t="shared" si="55"/>
        <v>0.01450031292</v>
      </c>
      <c r="AG33" s="78">
        <f t="shared" si="55"/>
        <v>0.006558258236</v>
      </c>
    </row>
    <row r="34">
      <c r="A34" s="76">
        <v>3.0</v>
      </c>
      <c r="B34" s="68" t="s">
        <v>96</v>
      </c>
      <c r="C34" s="96">
        <f t="shared" si="34"/>
        <v>0.067922</v>
      </c>
      <c r="D34" s="96">
        <f t="shared" si="35"/>
        <v>0.849679</v>
      </c>
      <c r="E34" s="96">
        <f t="shared" si="36"/>
        <v>0.036268</v>
      </c>
      <c r="F34" s="96">
        <f t="shared" si="37"/>
        <v>0.036385</v>
      </c>
      <c r="G34" s="96">
        <f t="shared" si="38"/>
        <v>0.001196</v>
      </c>
      <c r="H34" s="96">
        <f t="shared" si="39"/>
        <v>0.006364</v>
      </c>
      <c r="I34" s="96">
        <f t="shared" si="40"/>
        <v>0.000287</v>
      </c>
      <c r="J34" s="96">
        <f t="shared" si="41"/>
        <v>0.001436</v>
      </c>
      <c r="K34" s="96">
        <f t="shared" si="42"/>
        <v>0.000462</v>
      </c>
      <c r="L34" s="99">
        <f t="shared" si="43"/>
        <v>7040000000</v>
      </c>
      <c r="M34" s="65"/>
      <c r="N34" s="6">
        <f>baselineConf3!O34</f>
        <v>506623600</v>
      </c>
      <c r="O34" s="100">
        <f t="shared" ref="O34:W34" si="56">C34*$L34</f>
        <v>478170880</v>
      </c>
      <c r="P34" s="100">
        <f t="shared" si="56"/>
        <v>5981740160</v>
      </c>
      <c r="Q34" s="100">
        <f t="shared" si="56"/>
        <v>255326720</v>
      </c>
      <c r="R34" s="100">
        <f t="shared" si="56"/>
        <v>256150400</v>
      </c>
      <c r="S34" s="100">
        <f t="shared" si="56"/>
        <v>8419840</v>
      </c>
      <c r="T34" s="100">
        <f t="shared" si="56"/>
        <v>44802560</v>
      </c>
      <c r="U34" s="100">
        <f t="shared" si="56"/>
        <v>2020480</v>
      </c>
      <c r="V34" s="100">
        <f t="shared" si="56"/>
        <v>10109440</v>
      </c>
      <c r="W34" s="100">
        <f t="shared" si="56"/>
        <v>3252480</v>
      </c>
      <c r="X34" s="65"/>
      <c r="Y34" s="78">
        <f t="shared" ref="Y34:AG34" si="57">O34/O$45</f>
        <v>0.003212309059</v>
      </c>
      <c r="Z34" s="78">
        <f t="shared" si="57"/>
        <v>0.09214168087</v>
      </c>
      <c r="AA34" s="78">
        <f t="shared" si="57"/>
        <v>0.185102261</v>
      </c>
      <c r="AB34" s="78">
        <f t="shared" si="57"/>
        <v>0.1877767592</v>
      </c>
      <c r="AC34" s="78">
        <f t="shared" si="57"/>
        <v>0.02134184801</v>
      </c>
      <c r="AD34" s="78">
        <f t="shared" si="57"/>
        <v>0.0693416915</v>
      </c>
      <c r="AE34" s="78">
        <f t="shared" si="57"/>
        <v>0.1572275044</v>
      </c>
      <c r="AF34" s="78">
        <f t="shared" si="57"/>
        <v>0.1647193888</v>
      </c>
      <c r="AG34" s="78">
        <f t="shared" si="57"/>
        <v>0.01485525675</v>
      </c>
    </row>
    <row r="35">
      <c r="A35" s="76">
        <v>3.0</v>
      </c>
      <c r="B35" s="68" t="s">
        <v>98</v>
      </c>
      <c r="C35" s="96">
        <f t="shared" si="34"/>
        <v>0.018703</v>
      </c>
      <c r="D35" s="96">
        <f t="shared" si="35"/>
        <v>0.914204</v>
      </c>
      <c r="E35" s="96">
        <f t="shared" si="36"/>
        <v>0.031307</v>
      </c>
      <c r="F35" s="96">
        <f t="shared" si="37"/>
        <v>0.025048</v>
      </c>
      <c r="G35" s="96">
        <f t="shared" si="38"/>
        <v>0.000364</v>
      </c>
      <c r="H35" s="96">
        <f t="shared" si="39"/>
        <v>0.008737</v>
      </c>
      <c r="I35" s="96">
        <f t="shared" si="40"/>
        <v>0.00025</v>
      </c>
      <c r="J35" s="96">
        <f t="shared" si="41"/>
        <v>0.001255</v>
      </c>
      <c r="K35" s="96">
        <f t="shared" si="42"/>
        <v>0.000132</v>
      </c>
      <c r="L35" s="99">
        <f t="shared" si="43"/>
        <v>13900000000</v>
      </c>
      <c r="M35" s="65"/>
      <c r="N35" s="6">
        <f>baselineConf3!O35</f>
        <v>273070000</v>
      </c>
      <c r="O35" s="100">
        <f t="shared" ref="O35:W35" si="58">C35*$L35</f>
        <v>259971700</v>
      </c>
      <c r="P35" s="100">
        <f t="shared" si="58"/>
        <v>12707435600</v>
      </c>
      <c r="Q35" s="100">
        <f t="shared" si="58"/>
        <v>435167300</v>
      </c>
      <c r="R35" s="100">
        <f t="shared" si="58"/>
        <v>348167200</v>
      </c>
      <c r="S35" s="100">
        <f t="shared" si="58"/>
        <v>5059600</v>
      </c>
      <c r="T35" s="100">
        <f t="shared" si="58"/>
        <v>121444300</v>
      </c>
      <c r="U35" s="100">
        <f t="shared" si="58"/>
        <v>3475000</v>
      </c>
      <c r="V35" s="100">
        <f t="shared" si="58"/>
        <v>17444500</v>
      </c>
      <c r="W35" s="100">
        <f t="shared" si="58"/>
        <v>1834800</v>
      </c>
      <c r="X35" s="65"/>
      <c r="Y35" s="78">
        <f t="shared" ref="Y35:AG35" si="59">O35/O$45</f>
        <v>0.00174646655</v>
      </c>
      <c r="Z35" s="78">
        <f t="shared" si="59"/>
        <v>0.195743119</v>
      </c>
      <c r="AA35" s="78">
        <f t="shared" si="59"/>
        <v>0.315479912</v>
      </c>
      <c r="AB35" s="78">
        <f t="shared" si="59"/>
        <v>0.255231725</v>
      </c>
      <c r="AC35" s="78">
        <f t="shared" si="59"/>
        <v>0.01282461593</v>
      </c>
      <c r="AD35" s="78">
        <f t="shared" si="59"/>
        <v>0.1879614287</v>
      </c>
      <c r="AE35" s="78">
        <f t="shared" si="59"/>
        <v>0.270413752</v>
      </c>
      <c r="AF35" s="78">
        <f t="shared" si="59"/>
        <v>0.28423408</v>
      </c>
      <c r="AG35" s="78">
        <f t="shared" si="59"/>
        <v>0.008380197599</v>
      </c>
    </row>
    <row r="36">
      <c r="A36" s="76">
        <v>4.0</v>
      </c>
      <c r="B36" s="68" t="s">
        <v>94</v>
      </c>
      <c r="C36" s="96">
        <f t="shared" si="34"/>
        <v>0.322502</v>
      </c>
      <c r="D36" s="96">
        <f t="shared" si="35"/>
        <v>0.626144</v>
      </c>
      <c r="E36" s="96">
        <f t="shared" si="36"/>
        <v>0.011185</v>
      </c>
      <c r="F36" s="96">
        <f t="shared" si="37"/>
        <v>0.014659</v>
      </c>
      <c r="G36" s="96">
        <f t="shared" si="38"/>
        <v>0.013514</v>
      </c>
      <c r="H36" s="96">
        <f t="shared" si="39"/>
        <v>0.003891</v>
      </c>
      <c r="I36" s="96">
        <f t="shared" si="40"/>
        <v>0.0000909</v>
      </c>
      <c r="J36" s="96">
        <f t="shared" si="41"/>
        <v>0.000433</v>
      </c>
      <c r="K36" s="96">
        <f t="shared" si="42"/>
        <v>0.007581</v>
      </c>
      <c r="L36" s="99">
        <f t="shared" si="43"/>
        <v>1510000000</v>
      </c>
      <c r="M36" s="65"/>
      <c r="N36" s="6">
        <f>baselineConf3!O36</f>
        <v>515214490</v>
      </c>
      <c r="O36" s="100">
        <f t="shared" ref="O36:W36" si="60">C36*$L36</f>
        <v>486978020</v>
      </c>
      <c r="P36" s="100">
        <f t="shared" si="60"/>
        <v>945477440</v>
      </c>
      <c r="Q36" s="100">
        <f t="shared" si="60"/>
        <v>16889350</v>
      </c>
      <c r="R36" s="100">
        <f t="shared" si="60"/>
        <v>22135090</v>
      </c>
      <c r="S36" s="100">
        <f t="shared" si="60"/>
        <v>20406140</v>
      </c>
      <c r="T36" s="100">
        <f t="shared" si="60"/>
        <v>5875410</v>
      </c>
      <c r="U36" s="100">
        <f t="shared" si="60"/>
        <v>137259</v>
      </c>
      <c r="V36" s="100">
        <f t="shared" si="60"/>
        <v>653830</v>
      </c>
      <c r="W36" s="100">
        <f t="shared" si="60"/>
        <v>11447310</v>
      </c>
      <c r="X36" s="65"/>
      <c r="Y36" s="78">
        <f t="shared" ref="Y36:AG36" si="61">O36/O$45</f>
        <v>0.003271474635</v>
      </c>
      <c r="Z36" s="78">
        <f t="shared" si="61"/>
        <v>0.01456396938</v>
      </c>
      <c r="AA36" s="78">
        <f t="shared" si="61"/>
        <v>0.012244143</v>
      </c>
      <c r="AB36" s="78">
        <f t="shared" si="61"/>
        <v>0.01622662102</v>
      </c>
      <c r="AC36" s="78">
        <f t="shared" si="61"/>
        <v>0.05172363588</v>
      </c>
      <c r="AD36" s="78">
        <f t="shared" si="61"/>
        <v>0.009093472955</v>
      </c>
      <c r="AE36" s="78">
        <f t="shared" si="61"/>
        <v>0.01068107085</v>
      </c>
      <c r="AF36" s="78">
        <f t="shared" si="61"/>
        <v>0.01065325854</v>
      </c>
      <c r="AG36" s="78">
        <f t="shared" si="61"/>
        <v>0.05228401993</v>
      </c>
    </row>
    <row r="37">
      <c r="A37" s="76">
        <v>4.0</v>
      </c>
      <c r="B37" s="68" t="s">
        <v>96</v>
      </c>
      <c r="C37" s="96">
        <f t="shared" si="34"/>
        <v>0.205019</v>
      </c>
      <c r="D37" s="96">
        <f t="shared" si="35"/>
        <v>0.728802</v>
      </c>
      <c r="E37" s="96">
        <f t="shared" si="36"/>
        <v>0.014971</v>
      </c>
      <c r="F37" s="96">
        <f t="shared" si="37"/>
        <v>0.029046</v>
      </c>
      <c r="G37" s="96">
        <f t="shared" si="38"/>
        <v>0.012233</v>
      </c>
      <c r="H37" s="96">
        <f t="shared" si="39"/>
        <v>0.005163</v>
      </c>
      <c r="I37" s="96">
        <f t="shared" si="40"/>
        <v>0.000128</v>
      </c>
      <c r="J37" s="96">
        <f t="shared" si="41"/>
        <v>0.000711</v>
      </c>
      <c r="K37" s="96">
        <f t="shared" si="42"/>
        <v>0.003928</v>
      </c>
      <c r="L37" s="99">
        <f t="shared" si="43"/>
        <v>5390000000</v>
      </c>
      <c r="M37" s="65"/>
      <c r="N37" s="6">
        <f>baselineConf3!O37</f>
        <v>1167754440</v>
      </c>
      <c r="O37" s="100">
        <f t="shared" ref="O37:W37" si="62">C37*$L37</f>
        <v>1105052410</v>
      </c>
      <c r="P37" s="100">
        <f t="shared" si="62"/>
        <v>3928242780</v>
      </c>
      <c r="Q37" s="100">
        <f t="shared" si="62"/>
        <v>80693690</v>
      </c>
      <c r="R37" s="100">
        <f t="shared" si="62"/>
        <v>156557940</v>
      </c>
      <c r="S37" s="100">
        <f t="shared" si="62"/>
        <v>65935870</v>
      </c>
      <c r="T37" s="100">
        <f t="shared" si="62"/>
        <v>27828570</v>
      </c>
      <c r="U37" s="100">
        <f t="shared" si="62"/>
        <v>689920</v>
      </c>
      <c r="V37" s="100">
        <f t="shared" si="62"/>
        <v>3832290</v>
      </c>
      <c r="W37" s="100">
        <f t="shared" si="62"/>
        <v>21171920</v>
      </c>
      <c r="X37" s="65"/>
      <c r="Y37" s="78">
        <f t="shared" ref="Y37:AG37" si="63">O37/O$45</f>
        <v>0.007423642919</v>
      </c>
      <c r="Z37" s="78">
        <f t="shared" si="63"/>
        <v>0.06050996582</v>
      </c>
      <c r="AA37" s="78">
        <f t="shared" si="63"/>
        <v>0.05849988779</v>
      </c>
      <c r="AB37" s="78">
        <f t="shared" si="63"/>
        <v>0.1147682869</v>
      </c>
      <c r="AC37" s="78">
        <f t="shared" si="63"/>
        <v>0.1671282727</v>
      </c>
      <c r="AD37" s="78">
        <f t="shared" si="63"/>
        <v>0.04307075569</v>
      </c>
      <c r="AE37" s="78">
        <f t="shared" si="63"/>
        <v>0.05368744052</v>
      </c>
      <c r="AF37" s="78">
        <f t="shared" si="63"/>
        <v>0.06244188269</v>
      </c>
      <c r="AG37" s="78">
        <f t="shared" si="63"/>
        <v>0.09669984366</v>
      </c>
    </row>
    <row r="38">
      <c r="A38" s="76">
        <v>4.0</v>
      </c>
      <c r="B38" s="68" t="s">
        <v>98</v>
      </c>
      <c r="C38" s="96">
        <f t="shared" si="34"/>
        <v>0.276389</v>
      </c>
      <c r="D38" s="96">
        <f t="shared" si="35"/>
        <v>0.67282</v>
      </c>
      <c r="E38" s="96">
        <f t="shared" si="36"/>
        <v>0.011485</v>
      </c>
      <c r="F38" s="96">
        <f t="shared" si="37"/>
        <v>0.025405</v>
      </c>
      <c r="G38" s="96">
        <f t="shared" si="38"/>
        <v>0.005665</v>
      </c>
      <c r="H38" s="96">
        <f t="shared" si="39"/>
        <v>0.006296</v>
      </c>
      <c r="I38" s="96">
        <f t="shared" si="40"/>
        <v>0.0000993</v>
      </c>
      <c r="J38" s="96">
        <f t="shared" si="41"/>
        <v>0.00062</v>
      </c>
      <c r="K38" s="96">
        <f t="shared" si="42"/>
        <v>0.001221</v>
      </c>
      <c r="L38" s="99">
        <f t="shared" si="43"/>
        <v>9830000000</v>
      </c>
      <c r="M38" s="65"/>
      <c r="N38" s="6">
        <f>baselineConf3!O38</f>
        <v>2756041710</v>
      </c>
      <c r="O38" s="100">
        <f t="shared" ref="O38:W38" si="64">C38*$L38</f>
        <v>2716903870</v>
      </c>
      <c r="P38" s="100">
        <f t="shared" si="64"/>
        <v>6613820600</v>
      </c>
      <c r="Q38" s="100">
        <f t="shared" si="64"/>
        <v>112897550</v>
      </c>
      <c r="R38" s="100">
        <f t="shared" si="64"/>
        <v>249731150</v>
      </c>
      <c r="S38" s="100">
        <f t="shared" si="64"/>
        <v>55686950</v>
      </c>
      <c r="T38" s="100">
        <f t="shared" si="64"/>
        <v>61889680</v>
      </c>
      <c r="U38" s="100">
        <f t="shared" si="64"/>
        <v>976119</v>
      </c>
      <c r="V38" s="100">
        <f t="shared" si="64"/>
        <v>6094600</v>
      </c>
      <c r="W38" s="100">
        <f t="shared" si="64"/>
        <v>12002430</v>
      </c>
      <c r="X38" s="65"/>
      <c r="Y38" s="78">
        <f t="shared" ref="Y38:AG38" si="65">O38/O$45</f>
        <v>0.01825191637</v>
      </c>
      <c r="Z38" s="78">
        <f t="shared" si="65"/>
        <v>0.1018781376</v>
      </c>
      <c r="AA38" s="78">
        <f t="shared" si="65"/>
        <v>0.08184647408</v>
      </c>
      <c r="AB38" s="78">
        <f t="shared" si="65"/>
        <v>0.1830709849</v>
      </c>
      <c r="AC38" s="78">
        <f t="shared" si="65"/>
        <v>0.1411502384</v>
      </c>
      <c r="AD38" s="78">
        <f t="shared" si="65"/>
        <v>0.09578772056</v>
      </c>
      <c r="AE38" s="78">
        <f t="shared" si="65"/>
        <v>0.0759585615</v>
      </c>
      <c r="AF38" s="78">
        <f t="shared" si="65"/>
        <v>0.09930310552</v>
      </c>
      <c r="AG38" s="78">
        <f t="shared" si="65"/>
        <v>0.05481945447</v>
      </c>
    </row>
    <row r="39">
      <c r="A39" s="76">
        <v>5.0</v>
      </c>
      <c r="B39" s="68" t="s">
        <v>94</v>
      </c>
      <c r="C39" s="96">
        <f t="shared" si="34"/>
        <v>0.914286</v>
      </c>
      <c r="D39" s="96">
        <f t="shared" si="35"/>
        <v>0.08089</v>
      </c>
      <c r="E39" s="96">
        <f t="shared" si="36"/>
        <v>0.000656</v>
      </c>
      <c r="F39" s="96">
        <f t="shared" si="37"/>
        <v>0.000683</v>
      </c>
      <c r="G39" s="96">
        <f t="shared" si="38"/>
        <v>0.000846</v>
      </c>
      <c r="H39" s="96">
        <f t="shared" si="39"/>
        <v>0.001242</v>
      </c>
      <c r="I39" s="96">
        <f t="shared" si="40"/>
        <v>0.00000657</v>
      </c>
      <c r="J39" s="96">
        <f t="shared" si="41"/>
        <v>0.0000283</v>
      </c>
      <c r="K39" s="96">
        <f t="shared" si="42"/>
        <v>0.001362</v>
      </c>
      <c r="L39" s="99">
        <f t="shared" si="43"/>
        <v>23300000000</v>
      </c>
      <c r="M39" s="65"/>
      <c r="N39" s="6">
        <f>baselineConf3!O39</f>
        <v>21330948600</v>
      </c>
      <c r="O39" s="100">
        <f t="shared" ref="O39:W39" si="66">C39*$L39</f>
        <v>21302863800</v>
      </c>
      <c r="P39" s="100">
        <f t="shared" si="66"/>
        <v>1884737000</v>
      </c>
      <c r="Q39" s="100">
        <f t="shared" si="66"/>
        <v>15284800</v>
      </c>
      <c r="R39" s="100">
        <f t="shared" si="66"/>
        <v>15913900</v>
      </c>
      <c r="S39" s="100">
        <f t="shared" si="66"/>
        <v>19711800</v>
      </c>
      <c r="T39" s="100">
        <f t="shared" si="66"/>
        <v>28938600</v>
      </c>
      <c r="U39" s="100">
        <f t="shared" si="66"/>
        <v>153081</v>
      </c>
      <c r="V39" s="100">
        <f t="shared" si="66"/>
        <v>659390</v>
      </c>
      <c r="W39" s="100">
        <f t="shared" si="66"/>
        <v>31734600</v>
      </c>
      <c r="X39" s="65"/>
      <c r="Y39" s="78">
        <f t="shared" ref="Y39:AG39" si="67">O39/O$45</f>
        <v>0.1431107272</v>
      </c>
      <c r="Z39" s="78">
        <f t="shared" si="67"/>
        <v>0.02903215963</v>
      </c>
      <c r="AA39" s="78">
        <f t="shared" si="67"/>
        <v>0.01108090465</v>
      </c>
      <c r="AB39" s="78">
        <f t="shared" si="67"/>
        <v>0.01166603904</v>
      </c>
      <c r="AC39" s="78">
        <f t="shared" si="67"/>
        <v>0.04996368572</v>
      </c>
      <c r="AD39" s="78">
        <f t="shared" si="67"/>
        <v>0.04478876818</v>
      </c>
      <c r="AE39" s="78">
        <f t="shared" si="67"/>
        <v>0.01191228995</v>
      </c>
      <c r="AF39" s="78">
        <f t="shared" si="67"/>
        <v>0.01074385107</v>
      </c>
      <c r="AG39" s="78">
        <f t="shared" si="67"/>
        <v>0.1449434373</v>
      </c>
    </row>
    <row r="40">
      <c r="A40" s="76">
        <v>5.0</v>
      </c>
      <c r="B40" s="68" t="s">
        <v>96</v>
      </c>
      <c r="C40" s="96">
        <f t="shared" si="34"/>
        <v>0.903889</v>
      </c>
      <c r="D40" s="96">
        <f t="shared" si="35"/>
        <v>0.090893</v>
      </c>
      <c r="E40" s="96">
        <f t="shared" si="36"/>
        <v>0.000896</v>
      </c>
      <c r="F40" s="96">
        <f t="shared" si="37"/>
        <v>0.001007</v>
      </c>
      <c r="G40" s="96">
        <f t="shared" si="38"/>
        <v>0.001255</v>
      </c>
      <c r="H40" s="96">
        <f t="shared" si="39"/>
        <v>0.000989</v>
      </c>
      <c r="I40" s="96">
        <f t="shared" si="40"/>
        <v>0.00000952</v>
      </c>
      <c r="J40" s="96">
        <f t="shared" si="41"/>
        <v>0.000042</v>
      </c>
      <c r="K40" s="96">
        <f t="shared" si="42"/>
        <v>0.001019</v>
      </c>
      <c r="L40" s="99">
        <f t="shared" si="43"/>
        <v>51700000000</v>
      </c>
      <c r="M40" s="65"/>
      <c r="N40" s="6">
        <f>baselineConf3!O40</f>
        <v>46795064100</v>
      </c>
      <c r="O40" s="100">
        <f t="shared" ref="O40:W40" si="68">C40*$L40</f>
        <v>46731061300</v>
      </c>
      <c r="P40" s="100">
        <f t="shared" si="68"/>
        <v>4699168100</v>
      </c>
      <c r="Q40" s="100">
        <f t="shared" si="68"/>
        <v>46323200</v>
      </c>
      <c r="R40" s="100">
        <f t="shared" si="68"/>
        <v>52061900</v>
      </c>
      <c r="S40" s="100">
        <f t="shared" si="68"/>
        <v>64883500</v>
      </c>
      <c r="T40" s="100">
        <f t="shared" si="68"/>
        <v>51131300</v>
      </c>
      <c r="U40" s="100">
        <f t="shared" si="68"/>
        <v>492184</v>
      </c>
      <c r="V40" s="100">
        <f t="shared" si="68"/>
        <v>2171400</v>
      </c>
      <c r="W40" s="100">
        <f t="shared" si="68"/>
        <v>52682300</v>
      </c>
      <c r="X40" s="65"/>
      <c r="Y40" s="78">
        <f t="shared" ref="Y40:AG40" si="69">O40/O$45</f>
        <v>0.313935076</v>
      </c>
      <c r="Z40" s="78">
        <f t="shared" si="69"/>
        <v>0.07238516483</v>
      </c>
      <c r="AA40" s="78">
        <f t="shared" si="69"/>
        <v>0.03358257631</v>
      </c>
      <c r="AB40" s="78">
        <f t="shared" si="69"/>
        <v>0.03816513602</v>
      </c>
      <c r="AC40" s="78">
        <f t="shared" si="69"/>
        <v>0.1644608206</v>
      </c>
      <c r="AD40" s="78">
        <f t="shared" si="69"/>
        <v>0.07913679108</v>
      </c>
      <c r="AE40" s="78">
        <f t="shared" si="69"/>
        <v>0.03830023658</v>
      </c>
      <c r="AF40" s="78">
        <f t="shared" si="69"/>
        <v>0.0353799697</v>
      </c>
      <c r="AG40" s="78">
        <f t="shared" si="69"/>
        <v>0.2406191868</v>
      </c>
    </row>
    <row r="41">
      <c r="A41" s="76">
        <v>5.0</v>
      </c>
      <c r="B41" s="68" t="s">
        <v>98</v>
      </c>
      <c r="C41" s="96">
        <f t="shared" si="34"/>
        <v>0.889943</v>
      </c>
      <c r="D41" s="96">
        <f t="shared" si="35"/>
        <v>0.104862</v>
      </c>
      <c r="E41" s="96">
        <f t="shared" si="36"/>
        <v>0.000965</v>
      </c>
      <c r="F41" s="96">
        <f t="shared" si="37"/>
        <v>0.001128</v>
      </c>
      <c r="G41" s="96">
        <f t="shared" si="38"/>
        <v>0.001462</v>
      </c>
      <c r="H41" s="96">
        <f t="shared" si="39"/>
        <v>0.001084</v>
      </c>
      <c r="I41" s="96">
        <f t="shared" si="40"/>
        <v>0.00000725</v>
      </c>
      <c r="J41" s="96">
        <f t="shared" si="41"/>
        <v>0.0000488</v>
      </c>
      <c r="K41" s="96">
        <f t="shared" si="42"/>
        <v>0.000501</v>
      </c>
      <c r="L41" s="99">
        <f t="shared" si="43"/>
        <v>61800000000</v>
      </c>
      <c r="M41" s="65"/>
      <c r="N41" s="6">
        <f>baselineConf3!O41</f>
        <v>55097664000</v>
      </c>
      <c r="O41" s="100">
        <f t="shared" ref="O41:W41" si="70">C41*$L41</f>
        <v>54998477400</v>
      </c>
      <c r="P41" s="100">
        <f t="shared" si="70"/>
        <v>6480471600</v>
      </c>
      <c r="Q41" s="100">
        <f t="shared" si="70"/>
        <v>59637000</v>
      </c>
      <c r="R41" s="100">
        <f t="shared" si="70"/>
        <v>69710400</v>
      </c>
      <c r="S41" s="100">
        <f t="shared" si="70"/>
        <v>90351600</v>
      </c>
      <c r="T41" s="100">
        <f t="shared" si="70"/>
        <v>66991200</v>
      </c>
      <c r="U41" s="100">
        <f t="shared" si="70"/>
        <v>448050</v>
      </c>
      <c r="V41" s="100">
        <f t="shared" si="70"/>
        <v>3015840</v>
      </c>
      <c r="W41" s="100">
        <f t="shared" si="70"/>
        <v>30961800</v>
      </c>
      <c r="X41" s="65"/>
      <c r="Y41" s="78">
        <f t="shared" ref="Y41:AG41" si="71">O41/O$45</f>
        <v>0.3694748354</v>
      </c>
      <c r="Z41" s="78">
        <f t="shared" si="71"/>
        <v>0.09982405288</v>
      </c>
      <c r="AA41" s="78">
        <f t="shared" si="71"/>
        <v>0.04323458015</v>
      </c>
      <c r="AB41" s="78">
        <f t="shared" si="71"/>
        <v>0.05110276225</v>
      </c>
      <c r="AC41" s="78">
        <f t="shared" si="71"/>
        <v>0.2290150543</v>
      </c>
      <c r="AD41" s="78">
        <f t="shared" si="71"/>
        <v>0.1036834307</v>
      </c>
      <c r="AE41" s="78">
        <f t="shared" si="71"/>
        <v>0.03486586521</v>
      </c>
      <c r="AF41" s="78">
        <f t="shared" si="71"/>
        <v>0.04913895543</v>
      </c>
      <c r="AG41" s="78">
        <f t="shared" si="71"/>
        <v>0.1414137792</v>
      </c>
    </row>
    <row r="42">
      <c r="A42" s="76">
        <v>6.0</v>
      </c>
      <c r="B42" s="68" t="s">
        <v>94</v>
      </c>
      <c r="C42" s="96">
        <f t="shared" si="34"/>
        <v>0.6866</v>
      </c>
      <c r="D42" s="96">
        <f t="shared" si="35"/>
        <v>0.303175</v>
      </c>
      <c r="E42" s="96">
        <f t="shared" si="36"/>
        <v>0.001555</v>
      </c>
      <c r="F42" s="96">
        <f t="shared" si="37"/>
        <v>0.001907</v>
      </c>
      <c r="G42" s="96">
        <f t="shared" si="38"/>
        <v>0.001663</v>
      </c>
      <c r="H42" s="96">
        <f t="shared" si="39"/>
        <v>0.002606</v>
      </c>
      <c r="I42" s="96">
        <f t="shared" si="40"/>
        <v>0.0000101</v>
      </c>
      <c r="J42" s="96">
        <f t="shared" si="41"/>
        <v>0.0000807</v>
      </c>
      <c r="K42" s="96">
        <f t="shared" si="42"/>
        <v>0.002403</v>
      </c>
      <c r="L42" s="99">
        <f t="shared" si="43"/>
        <v>2880000000</v>
      </c>
      <c r="M42" s="65"/>
      <c r="N42" s="6">
        <f>baselineConf3!O42</f>
        <v>2006625440</v>
      </c>
      <c r="O42" s="100">
        <f t="shared" ref="O42:W42" si="72">C42*$L42</f>
        <v>1977408000</v>
      </c>
      <c r="P42" s="100">
        <f t="shared" si="72"/>
        <v>873144000</v>
      </c>
      <c r="Q42" s="100">
        <f t="shared" si="72"/>
        <v>4478400</v>
      </c>
      <c r="R42" s="100">
        <f t="shared" si="72"/>
        <v>5492160</v>
      </c>
      <c r="S42" s="100">
        <f t="shared" si="72"/>
        <v>4789440</v>
      </c>
      <c r="T42" s="100">
        <f t="shared" si="72"/>
        <v>7505280</v>
      </c>
      <c r="U42" s="100">
        <f t="shared" si="72"/>
        <v>29088</v>
      </c>
      <c r="V42" s="100">
        <f t="shared" si="72"/>
        <v>232416</v>
      </c>
      <c r="W42" s="100">
        <f t="shared" si="72"/>
        <v>6920640</v>
      </c>
      <c r="X42" s="65"/>
      <c r="Y42" s="78">
        <f t="shared" ref="Y42:AG42" si="73">O42/O$45</f>
        <v>0.01328404948</v>
      </c>
      <c r="Z42" s="78">
        <f t="shared" si="73"/>
        <v>0.0134497577</v>
      </c>
      <c r="AA42" s="78">
        <f t="shared" si="73"/>
        <v>0.003246671425</v>
      </c>
      <c r="AB42" s="78">
        <f t="shared" si="73"/>
        <v>0.004026150284</v>
      </c>
      <c r="AC42" s="78">
        <f t="shared" si="73"/>
        <v>0.01213983883</v>
      </c>
      <c r="AD42" s="78">
        <f t="shared" si="73"/>
        <v>0.01161605074</v>
      </c>
      <c r="AE42" s="78">
        <f t="shared" si="73"/>
        <v>0.002263538193</v>
      </c>
      <c r="AF42" s="78">
        <f t="shared" si="73"/>
        <v>0.003786898332</v>
      </c>
      <c r="AG42" s="78">
        <f t="shared" si="73"/>
        <v>0.03160907494</v>
      </c>
    </row>
    <row r="43">
      <c r="A43" s="76">
        <v>6.0</v>
      </c>
      <c r="B43" s="68" t="s">
        <v>96</v>
      </c>
      <c r="C43" s="96">
        <f t="shared" si="34"/>
        <v>0.713257</v>
      </c>
      <c r="D43" s="96">
        <f t="shared" si="35"/>
        <v>0.276076</v>
      </c>
      <c r="E43" s="96">
        <f t="shared" si="36"/>
        <v>0.001531</v>
      </c>
      <c r="F43" s="96">
        <f t="shared" si="37"/>
        <v>0.001389</v>
      </c>
      <c r="G43" s="96">
        <f t="shared" si="38"/>
        <v>0.001726</v>
      </c>
      <c r="H43" s="96">
        <f t="shared" si="39"/>
        <v>0.00379</v>
      </c>
      <c r="I43" s="96">
        <f t="shared" si="40"/>
        <v>0.0000113</v>
      </c>
      <c r="J43" s="96">
        <f t="shared" si="41"/>
        <v>0.0000656</v>
      </c>
      <c r="K43" s="96">
        <f t="shared" si="42"/>
        <v>0.002155</v>
      </c>
      <c r="L43" s="99">
        <f t="shared" si="43"/>
        <v>11600000000</v>
      </c>
      <c r="M43" s="65"/>
      <c r="N43" s="6">
        <f>baselineConf3!O43</f>
        <v>8314183800</v>
      </c>
      <c r="O43" s="100">
        <f t="shared" ref="O43:W43" si="74">C43*$L43</f>
        <v>8273781200</v>
      </c>
      <c r="P43" s="100">
        <f t="shared" si="74"/>
        <v>3202481600</v>
      </c>
      <c r="Q43" s="100">
        <f t="shared" si="74"/>
        <v>17759600</v>
      </c>
      <c r="R43" s="100">
        <f t="shared" si="74"/>
        <v>16112400</v>
      </c>
      <c r="S43" s="100">
        <f t="shared" si="74"/>
        <v>20021600</v>
      </c>
      <c r="T43" s="100">
        <f t="shared" si="74"/>
        <v>43964000</v>
      </c>
      <c r="U43" s="100">
        <f t="shared" si="74"/>
        <v>131080</v>
      </c>
      <c r="V43" s="100">
        <f t="shared" si="74"/>
        <v>760960</v>
      </c>
      <c r="W43" s="100">
        <f t="shared" si="74"/>
        <v>24998000</v>
      </c>
      <c r="X43" s="65"/>
      <c r="Y43" s="78">
        <f t="shared" ref="Y43:AG43" si="75">O43/O$45</f>
        <v>0.05558251958</v>
      </c>
      <c r="Z43" s="78">
        <f t="shared" si="75"/>
        <v>0.04933046734</v>
      </c>
      <c r="AA43" s="78">
        <f t="shared" si="75"/>
        <v>0.0128750415</v>
      </c>
      <c r="AB43" s="78">
        <f t="shared" si="75"/>
        <v>0.01181155389</v>
      </c>
      <c r="AC43" s="78">
        <f t="shared" si="75"/>
        <v>0.05074893871</v>
      </c>
      <c r="AD43" s="78">
        <f t="shared" si="75"/>
        <v>0.06804383779</v>
      </c>
      <c r="AE43" s="78">
        <f t="shared" si="75"/>
        <v>0.01020024018</v>
      </c>
      <c r="AF43" s="78">
        <f t="shared" si="75"/>
        <v>0.01239879421</v>
      </c>
      <c r="AG43" s="78">
        <f t="shared" si="75"/>
        <v>0.1141749398</v>
      </c>
    </row>
    <row r="44">
      <c r="A44" s="76">
        <v>6.0</v>
      </c>
      <c r="B44" s="68" t="s">
        <v>98</v>
      </c>
      <c r="C44" s="96">
        <f t="shared" si="34"/>
        <v>0.688076</v>
      </c>
      <c r="D44" s="96">
        <f t="shared" si="35"/>
        <v>0.301136</v>
      </c>
      <c r="E44" s="96">
        <f t="shared" si="36"/>
        <v>0.001627</v>
      </c>
      <c r="F44" s="96">
        <f t="shared" si="37"/>
        <v>0.00168</v>
      </c>
      <c r="G44" s="96">
        <f t="shared" si="38"/>
        <v>0.00243</v>
      </c>
      <c r="H44" s="96">
        <f t="shared" si="39"/>
        <v>0.003585</v>
      </c>
      <c r="I44" s="96">
        <f t="shared" si="40"/>
        <v>0.0000135</v>
      </c>
      <c r="J44" s="96">
        <f t="shared" si="41"/>
        <v>0.0000846</v>
      </c>
      <c r="K44" s="96">
        <f t="shared" si="42"/>
        <v>0.001369</v>
      </c>
      <c r="L44" s="99">
        <f t="shared" si="43"/>
        <v>13100000000</v>
      </c>
      <c r="M44" s="65"/>
      <c r="N44" s="6">
        <f>baselineConf3!O44</f>
        <v>9055754400</v>
      </c>
      <c r="O44" s="100">
        <f t="shared" ref="O44:W44" si="76">C44*$L44</f>
        <v>9013795600</v>
      </c>
      <c r="P44" s="100">
        <f t="shared" si="76"/>
        <v>3944881600</v>
      </c>
      <c r="Q44" s="100">
        <f t="shared" si="76"/>
        <v>21313700</v>
      </c>
      <c r="R44" s="100">
        <f t="shared" si="76"/>
        <v>22008000</v>
      </c>
      <c r="S44" s="100">
        <f t="shared" si="76"/>
        <v>31833000</v>
      </c>
      <c r="T44" s="100">
        <f t="shared" si="76"/>
        <v>46963500</v>
      </c>
      <c r="U44" s="100">
        <f t="shared" si="76"/>
        <v>176850</v>
      </c>
      <c r="V44" s="100">
        <f t="shared" si="76"/>
        <v>1108260</v>
      </c>
      <c r="W44" s="100">
        <f t="shared" si="76"/>
        <v>17933900</v>
      </c>
      <c r="X44" s="65"/>
      <c r="Y44" s="78">
        <f t="shared" ref="Y44:AG44" si="77">O44/O$45</f>
        <v>0.06055386991</v>
      </c>
      <c r="Z44" s="78">
        <f t="shared" si="77"/>
        <v>0.0607662673</v>
      </c>
      <c r="AA44" s="78">
        <f t="shared" si="77"/>
        <v>0.01545163021</v>
      </c>
      <c r="AB44" s="78">
        <f t="shared" si="77"/>
        <v>0.01613345486</v>
      </c>
      <c r="AC44" s="78">
        <f t="shared" si="77"/>
        <v>0.0806874059</v>
      </c>
      <c r="AD44" s="78">
        <f t="shared" si="77"/>
        <v>0.07268621545</v>
      </c>
      <c r="AE44" s="78">
        <f t="shared" si="77"/>
        <v>0.01376192001</v>
      </c>
      <c r="AF44" s="78">
        <f t="shared" si="77"/>
        <v>0.01805756895</v>
      </c>
      <c r="AG44" s="78">
        <f t="shared" si="77"/>
        <v>0.08191063097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148855814056</v>
      </c>
      <c r="P45" s="102">
        <f t="shared" si="78"/>
        <v>64918939002</v>
      </c>
      <c r="Q45" s="102">
        <f t="shared" si="78"/>
        <v>1379381962</v>
      </c>
      <c r="R45" s="102">
        <f t="shared" si="78"/>
        <v>1364121956</v>
      </c>
      <c r="S45" s="102">
        <f t="shared" si="78"/>
        <v>394522536</v>
      </c>
      <c r="T45" s="102">
        <f t="shared" si="78"/>
        <v>646112880</v>
      </c>
      <c r="U45" s="102">
        <f t="shared" si="78"/>
        <v>12850677.8</v>
      </c>
      <c r="V45" s="102">
        <f t="shared" si="78"/>
        <v>61373710</v>
      </c>
      <c r="W45" s="102">
        <f t="shared" si="78"/>
        <v>218944718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80" t="s">
        <v>185</v>
      </c>
      <c r="X47" s="65"/>
      <c r="Y47" s="116" t="s">
        <v>186</v>
      </c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80" t="s">
        <v>144</v>
      </c>
      <c r="Z48" s="151" t="s">
        <v>187</v>
      </c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-25.1713</v>
      </c>
      <c r="D49" s="106">
        <v>0.559513</v>
      </c>
      <c r="E49" s="84">
        <v>-41.3039</v>
      </c>
      <c r="F49" s="106">
        <v>0.422958</v>
      </c>
      <c r="G49" s="108">
        <v>-1088.11</v>
      </c>
      <c r="H49" s="106">
        <v>0.00564</v>
      </c>
      <c r="I49" s="106">
        <v>-1217.73</v>
      </c>
      <c r="J49" s="106">
        <v>0.004659</v>
      </c>
      <c r="K49" s="106">
        <v>-602.216</v>
      </c>
      <c r="L49" s="109">
        <v>0.001819</v>
      </c>
      <c r="M49" s="107">
        <v>328.094</v>
      </c>
      <c r="N49" s="106">
        <v>0.004108</v>
      </c>
      <c r="O49" s="107">
        <v>135.956</v>
      </c>
      <c r="P49" s="109">
        <v>5.55E-5</v>
      </c>
      <c r="Q49" s="107">
        <v>1115.82</v>
      </c>
      <c r="R49" s="109">
        <v>2.24E-4</v>
      </c>
      <c r="S49" s="107">
        <v>-1660.0</v>
      </c>
      <c r="T49" s="106">
        <v>0.001023</v>
      </c>
      <c r="U49" s="88">
        <v>-44.5524</v>
      </c>
      <c r="V49" s="88">
        <v>14.6929</v>
      </c>
      <c r="W49" s="109">
        <v>2.44E8</v>
      </c>
      <c r="X49" s="65"/>
      <c r="Y49" s="99">
        <f>baselineConf3!W49</f>
        <v>271000000</v>
      </c>
      <c r="Z49" s="99">
        <f t="shared" ref="Z49:Z66" si="79">Y49-W49</f>
        <v>27000000</v>
      </c>
      <c r="AA49" s="96">
        <f t="shared" ref="AA49:AA66" si="80">(Y49-W49)/Y49</f>
        <v>0.09963099631</v>
      </c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-24.1924</v>
      </c>
      <c r="D50" s="106">
        <v>0.508185</v>
      </c>
      <c r="E50" s="84">
        <v>-30.4157</v>
      </c>
      <c r="F50" s="106">
        <v>0.473378</v>
      </c>
      <c r="G50" s="108">
        <v>-1032.87</v>
      </c>
      <c r="H50" s="106">
        <v>0.007358</v>
      </c>
      <c r="I50" s="106">
        <v>-1287.71</v>
      </c>
      <c r="J50" s="106">
        <v>0.004598</v>
      </c>
      <c r="K50" s="106">
        <v>-635.33</v>
      </c>
      <c r="L50" s="109">
        <v>0.001571</v>
      </c>
      <c r="M50" s="107">
        <v>341.059</v>
      </c>
      <c r="N50" s="106">
        <v>0.003877</v>
      </c>
      <c r="O50" s="107">
        <v>193.429</v>
      </c>
      <c r="P50" s="109">
        <v>2.82E-5</v>
      </c>
      <c r="Q50" s="107">
        <v>1113.22</v>
      </c>
      <c r="R50" s="109">
        <v>2.55E-4</v>
      </c>
      <c r="S50" s="107">
        <v>-1660.0</v>
      </c>
      <c r="T50" s="106">
        <v>7.51E-4</v>
      </c>
      <c r="U50" s="88">
        <v>-40.8446</v>
      </c>
      <c r="V50" s="88">
        <v>9.10303</v>
      </c>
      <c r="W50" s="109">
        <v>6.34E8</v>
      </c>
      <c r="X50" s="65"/>
      <c r="Y50" s="99">
        <f>baselineConf3!W50</f>
        <v>714000000</v>
      </c>
      <c r="Z50" s="99">
        <f t="shared" si="79"/>
        <v>80000000</v>
      </c>
      <c r="AA50" s="96">
        <f t="shared" si="80"/>
        <v>0.1120448179</v>
      </c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-25.514</v>
      </c>
      <c r="D51" s="106">
        <v>0.45848</v>
      </c>
      <c r="E51" s="84">
        <v>-32.1081</v>
      </c>
      <c r="F51" s="109">
        <v>0.520807</v>
      </c>
      <c r="G51" s="108">
        <v>-1417.97</v>
      </c>
      <c r="H51" s="109">
        <v>0.005972</v>
      </c>
      <c r="I51" s="106">
        <v>-1375.91</v>
      </c>
      <c r="J51" s="109">
        <v>0.005471</v>
      </c>
      <c r="K51" s="106">
        <v>-714.088</v>
      </c>
      <c r="L51" s="109">
        <v>0.001485</v>
      </c>
      <c r="M51" s="107">
        <v>328.741</v>
      </c>
      <c r="N51" s="106">
        <v>0.006618</v>
      </c>
      <c r="O51" s="107">
        <v>69.1544</v>
      </c>
      <c r="P51" s="109">
        <v>1.4E-4</v>
      </c>
      <c r="Q51" s="107">
        <v>1144.57</v>
      </c>
      <c r="R51" s="109">
        <v>3.05E-4</v>
      </c>
      <c r="S51" s="107">
        <v>-1660.0</v>
      </c>
      <c r="T51" s="106">
        <v>7.23E-4</v>
      </c>
      <c r="U51" s="88">
        <v>-44.1411</v>
      </c>
      <c r="V51" s="88">
        <v>12.5859</v>
      </c>
      <c r="W51" s="109">
        <v>3.32E8</v>
      </c>
      <c r="X51" s="65"/>
      <c r="Y51" s="99">
        <f>baselineConf3!W51</f>
        <v>381000000</v>
      </c>
      <c r="Z51" s="99">
        <f t="shared" si="79"/>
        <v>49000000</v>
      </c>
      <c r="AA51" s="96">
        <f t="shared" si="80"/>
        <v>0.1286089239</v>
      </c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-25.0832</v>
      </c>
      <c r="D52" s="106">
        <v>0.2828</v>
      </c>
      <c r="E52" s="84">
        <v>-185.705</v>
      </c>
      <c r="F52" s="106">
        <v>0.665273</v>
      </c>
      <c r="G52" s="108">
        <v>-2656.72</v>
      </c>
      <c r="H52" s="109">
        <v>0.029311</v>
      </c>
      <c r="I52" s="106">
        <v>-2537.27</v>
      </c>
      <c r="J52" s="109">
        <v>0.016727</v>
      </c>
      <c r="K52" s="106">
        <v>-598.383</v>
      </c>
      <c r="L52" s="109">
        <v>9.64E-4</v>
      </c>
      <c r="M52" s="107">
        <v>786.909</v>
      </c>
      <c r="N52" s="106">
        <v>0.002967</v>
      </c>
      <c r="O52" s="107">
        <v>206.577</v>
      </c>
      <c r="P52" s="106">
        <v>2.82E-4</v>
      </c>
      <c r="Q52" s="107">
        <v>2432.08</v>
      </c>
      <c r="R52" s="106">
        <v>9.82E-4</v>
      </c>
      <c r="S52" s="107">
        <v>-1660.0</v>
      </c>
      <c r="T52" s="106">
        <v>6.94E-4</v>
      </c>
      <c r="U52" s="88">
        <v>-247.898</v>
      </c>
      <c r="V52" s="88">
        <v>9.77689</v>
      </c>
      <c r="W52" s="109">
        <v>5.5E8</v>
      </c>
      <c r="X52" s="65"/>
      <c r="Y52" s="99">
        <f>baselineConf3!W52</f>
        <v>567000000</v>
      </c>
      <c r="Z52" s="99">
        <f t="shared" si="79"/>
        <v>17000000</v>
      </c>
      <c r="AA52" s="96">
        <f t="shared" si="80"/>
        <v>0.02998236332</v>
      </c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-24.8471</v>
      </c>
      <c r="D53" s="106">
        <v>0.1171</v>
      </c>
      <c r="E53" s="84">
        <v>-208.595</v>
      </c>
      <c r="F53" s="106">
        <v>0.818616</v>
      </c>
      <c r="G53" s="108">
        <v>-2406.61</v>
      </c>
      <c r="H53" s="106">
        <v>0.040294</v>
      </c>
      <c r="I53" s="106">
        <v>-2458.6</v>
      </c>
      <c r="J53" s="109">
        <v>0.017814</v>
      </c>
      <c r="K53" s="106">
        <v>-688.005</v>
      </c>
      <c r="L53" s="109">
        <v>3.68E-4</v>
      </c>
      <c r="M53" s="107">
        <v>1317.92</v>
      </c>
      <c r="N53" s="106">
        <v>0.00376</v>
      </c>
      <c r="O53" s="107">
        <v>184.773</v>
      </c>
      <c r="P53" s="106">
        <v>4.03E-4</v>
      </c>
      <c r="Q53" s="107">
        <v>2285.65</v>
      </c>
      <c r="R53" s="106">
        <v>0.001381</v>
      </c>
      <c r="S53" s="107">
        <v>-1660.0</v>
      </c>
      <c r="T53" s="109">
        <v>2.63E-4</v>
      </c>
      <c r="U53" s="88">
        <v>-306.942</v>
      </c>
      <c r="V53" s="88">
        <v>4.21718</v>
      </c>
      <c r="W53" s="109">
        <v>2.96E9</v>
      </c>
      <c r="X53" s="65"/>
      <c r="Y53" s="99">
        <f>baselineConf3!W53</f>
        <v>3010000000</v>
      </c>
      <c r="Z53" s="99">
        <f t="shared" si="79"/>
        <v>50000000</v>
      </c>
      <c r="AA53" s="96">
        <f t="shared" si="80"/>
        <v>0.01661129568</v>
      </c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-23.2932</v>
      </c>
      <c r="D54" s="106">
        <v>0.019119</v>
      </c>
      <c r="E54" s="84">
        <v>-79.6906</v>
      </c>
      <c r="F54" s="106">
        <v>0.949377</v>
      </c>
      <c r="G54" s="108">
        <v>-1624.66</v>
      </c>
      <c r="H54" s="106">
        <v>0.014382</v>
      </c>
      <c r="I54" s="106">
        <v>-2249.52</v>
      </c>
      <c r="J54" s="109">
        <v>0.004384</v>
      </c>
      <c r="K54" s="106">
        <v>-713.766</v>
      </c>
      <c r="L54" s="109">
        <v>5.67E-5</v>
      </c>
      <c r="M54" s="107">
        <v>634.0</v>
      </c>
      <c r="N54" s="106">
        <v>0.011466</v>
      </c>
      <c r="O54" s="107">
        <v>93.515</v>
      </c>
      <c r="P54" s="109">
        <v>2.45E-4</v>
      </c>
      <c r="Q54" s="107">
        <v>1096.15</v>
      </c>
      <c r="R54" s="106">
        <v>9.27E-4</v>
      </c>
      <c r="S54" s="107">
        <v>-1660.0</v>
      </c>
      <c r="T54" s="109">
        <v>4.34E-5</v>
      </c>
      <c r="U54" s="88">
        <v>-101.133</v>
      </c>
      <c r="V54" s="88">
        <v>2.26825</v>
      </c>
      <c r="W54" s="109">
        <v>1.02E10</v>
      </c>
      <c r="X54" s="65"/>
      <c r="Y54" s="99">
        <f>baselineConf3!W54</f>
        <v>10300000000</v>
      </c>
      <c r="Z54" s="99">
        <f t="shared" si="79"/>
        <v>100000000</v>
      </c>
      <c r="AA54" s="96">
        <f t="shared" si="80"/>
        <v>0.009708737864</v>
      </c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-25.4533</v>
      </c>
      <c r="D55" s="106">
        <v>0.230447</v>
      </c>
      <c r="E55" s="84">
        <v>-127.878</v>
      </c>
      <c r="F55" s="106">
        <v>0.689862</v>
      </c>
      <c r="G55" s="108">
        <v>-2025.46</v>
      </c>
      <c r="H55" s="106">
        <v>0.026643</v>
      </c>
      <c r="I55" s="106">
        <v>-2088.26</v>
      </c>
      <c r="J55" s="106">
        <v>0.042593</v>
      </c>
      <c r="K55" s="106">
        <v>-1775.28</v>
      </c>
      <c r="L55" s="109">
        <v>0.003733</v>
      </c>
      <c r="M55" s="107">
        <v>591.712</v>
      </c>
      <c r="N55" s="106">
        <v>0.003862</v>
      </c>
      <c r="O55" s="107">
        <v>143.818</v>
      </c>
      <c r="P55" s="106">
        <v>2.23E-4</v>
      </c>
      <c r="Q55" s="107">
        <v>2086.83</v>
      </c>
      <c r="R55" s="106">
        <v>0.001009</v>
      </c>
      <c r="S55" s="107">
        <v>-1660.0</v>
      </c>
      <c r="T55" s="109">
        <v>0.001628</v>
      </c>
      <c r="U55" s="88">
        <v>-241.899</v>
      </c>
      <c r="V55" s="88">
        <v>7.72247</v>
      </c>
      <c r="W55" s="109">
        <v>8.82E8</v>
      </c>
      <c r="X55" s="65"/>
      <c r="Y55" s="99">
        <f>baselineConf3!W55</f>
        <v>938000000</v>
      </c>
      <c r="Z55" s="99">
        <f t="shared" si="79"/>
        <v>56000000</v>
      </c>
      <c r="AA55" s="96">
        <f t="shared" si="80"/>
        <v>0.05970149254</v>
      </c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-23.5946</v>
      </c>
      <c r="D56" s="106">
        <v>0.067922</v>
      </c>
      <c r="E56" s="84">
        <v>-114.076</v>
      </c>
      <c r="F56" s="106">
        <v>0.849679</v>
      </c>
      <c r="G56" s="108">
        <v>-1410.4</v>
      </c>
      <c r="H56" s="106">
        <v>0.036268</v>
      </c>
      <c r="I56" s="106">
        <v>-1593.86</v>
      </c>
      <c r="J56" s="106">
        <v>0.036385</v>
      </c>
      <c r="K56" s="106">
        <v>-1791.43</v>
      </c>
      <c r="L56" s="106">
        <v>0.001196</v>
      </c>
      <c r="M56" s="107">
        <v>965.996</v>
      </c>
      <c r="N56" s="106">
        <v>0.006364</v>
      </c>
      <c r="O56" s="107">
        <v>109.149</v>
      </c>
      <c r="P56" s="106">
        <v>2.87E-4</v>
      </c>
      <c r="Q56" s="107">
        <v>1420.05</v>
      </c>
      <c r="R56" s="106">
        <v>0.001436</v>
      </c>
      <c r="S56" s="107">
        <v>-1660.0</v>
      </c>
      <c r="T56" s="106">
        <v>4.62E-4</v>
      </c>
      <c r="U56" s="88">
        <v>-202.367</v>
      </c>
      <c r="V56" s="88">
        <v>2.73171</v>
      </c>
      <c r="W56" s="109">
        <v>7.04E9</v>
      </c>
      <c r="X56" s="65"/>
      <c r="Y56" s="99">
        <f>baselineConf3!W56</f>
        <v>7120000000</v>
      </c>
      <c r="Z56" s="99">
        <f t="shared" si="79"/>
        <v>80000000</v>
      </c>
      <c r="AA56" s="96">
        <f t="shared" si="80"/>
        <v>0.01123595506</v>
      </c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-24.3141</v>
      </c>
      <c r="D57" s="106">
        <v>0.018703</v>
      </c>
      <c r="E57" s="84">
        <v>-66.3717</v>
      </c>
      <c r="F57" s="106">
        <v>0.914204</v>
      </c>
      <c r="G57" s="108">
        <v>-829.517</v>
      </c>
      <c r="H57" s="106">
        <v>0.031307</v>
      </c>
      <c r="I57" s="106">
        <v>-985.483</v>
      </c>
      <c r="J57" s="106">
        <v>0.025048</v>
      </c>
      <c r="K57" s="106">
        <v>-1775.35</v>
      </c>
      <c r="L57" s="106">
        <v>3.64E-4</v>
      </c>
      <c r="M57" s="107">
        <v>742.842</v>
      </c>
      <c r="N57" s="106">
        <v>0.008737</v>
      </c>
      <c r="O57" s="107">
        <v>66.1994</v>
      </c>
      <c r="P57" s="106">
        <v>2.5E-4</v>
      </c>
      <c r="Q57" s="107">
        <v>852.335</v>
      </c>
      <c r="R57" s="106">
        <v>0.001255</v>
      </c>
      <c r="S57" s="107">
        <v>-1660.0</v>
      </c>
      <c r="T57" s="106">
        <v>1.32E-4</v>
      </c>
      <c r="U57" s="88">
        <v>-105.076</v>
      </c>
      <c r="V57" s="88">
        <v>1.94354</v>
      </c>
      <c r="W57" s="109">
        <v>1.39E10</v>
      </c>
      <c r="X57" s="65"/>
      <c r="Y57" s="99">
        <f>baselineConf3!W57</f>
        <v>14000000000</v>
      </c>
      <c r="Z57" s="99">
        <f t="shared" si="79"/>
        <v>100000000</v>
      </c>
      <c r="AA57" s="96">
        <f t="shared" si="80"/>
        <v>0.007142857143</v>
      </c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-25.3767</v>
      </c>
      <c r="D58" s="106">
        <v>0.322502</v>
      </c>
      <c r="E58" s="84">
        <v>-66.8277</v>
      </c>
      <c r="F58" s="106">
        <v>0.626144</v>
      </c>
      <c r="G58" s="108">
        <v>-1459.64</v>
      </c>
      <c r="H58" s="106">
        <v>0.011185</v>
      </c>
      <c r="I58" s="106">
        <v>-1462.87</v>
      </c>
      <c r="J58" s="106">
        <v>0.014659</v>
      </c>
      <c r="K58" s="106">
        <v>-1327.82</v>
      </c>
      <c r="L58" s="109">
        <v>0.013514</v>
      </c>
      <c r="M58" s="107">
        <v>550.533</v>
      </c>
      <c r="N58" s="106">
        <v>0.003891</v>
      </c>
      <c r="O58" s="107">
        <v>115.678</v>
      </c>
      <c r="P58" s="109">
        <v>9.09E-5</v>
      </c>
      <c r="Q58" s="107">
        <v>1365.69</v>
      </c>
      <c r="R58" s="106">
        <v>4.33E-4</v>
      </c>
      <c r="S58" s="107">
        <v>-1660.0</v>
      </c>
      <c r="T58" s="106">
        <v>0.007581</v>
      </c>
      <c r="U58" s="88">
        <v>-115.582</v>
      </c>
      <c r="V58" s="88">
        <v>5.90361</v>
      </c>
      <c r="W58" s="109">
        <v>1.51E9</v>
      </c>
      <c r="X58" s="65"/>
      <c r="Y58" s="99">
        <f>baselineConf3!W58</f>
        <v>1610000000</v>
      </c>
      <c r="Z58" s="99">
        <f t="shared" si="79"/>
        <v>100000000</v>
      </c>
      <c r="AA58" s="96">
        <f t="shared" si="80"/>
        <v>0.06211180124</v>
      </c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-25.3619</v>
      </c>
      <c r="D59" s="106">
        <v>0.205019</v>
      </c>
      <c r="E59" s="84">
        <v>-68.3834</v>
      </c>
      <c r="F59" s="106">
        <v>0.728802</v>
      </c>
      <c r="G59" s="108">
        <v>-1099.81</v>
      </c>
      <c r="H59" s="106">
        <v>0.014971</v>
      </c>
      <c r="I59" s="106">
        <v>-1050.23</v>
      </c>
      <c r="J59" s="106">
        <v>0.029046</v>
      </c>
      <c r="K59" s="106">
        <v>-1144.54</v>
      </c>
      <c r="L59" s="109">
        <v>0.012233</v>
      </c>
      <c r="M59" s="107">
        <v>676.229</v>
      </c>
      <c r="N59" s="106">
        <v>0.005163</v>
      </c>
      <c r="O59" s="107">
        <v>84.2465</v>
      </c>
      <c r="P59" s="109">
        <v>1.28E-4</v>
      </c>
      <c r="Q59" s="107">
        <v>1057.48</v>
      </c>
      <c r="R59" s="106">
        <v>7.11E-4</v>
      </c>
      <c r="S59" s="107">
        <v>-1660.0</v>
      </c>
      <c r="T59" s="106">
        <v>0.003928</v>
      </c>
      <c r="U59" s="88">
        <v>-118.275</v>
      </c>
      <c r="V59" s="88">
        <v>3.12426</v>
      </c>
      <c r="W59" s="109">
        <v>5.39E9</v>
      </c>
      <c r="X59" s="65"/>
      <c r="Y59" s="99">
        <f>baselineConf3!W59</f>
        <v>5540000000</v>
      </c>
      <c r="Z59" s="99">
        <f t="shared" si="79"/>
        <v>150000000</v>
      </c>
      <c r="AA59" s="96">
        <f t="shared" si="80"/>
        <v>0.02707581227</v>
      </c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-27.9453</v>
      </c>
      <c r="D60" s="106">
        <v>0.276389</v>
      </c>
      <c r="E60" s="84">
        <v>-48.5905</v>
      </c>
      <c r="F60" s="106">
        <v>0.67282</v>
      </c>
      <c r="G60" s="108">
        <v>-707.795</v>
      </c>
      <c r="H60" s="106">
        <v>0.011485</v>
      </c>
      <c r="I60" s="106">
        <v>-668.363</v>
      </c>
      <c r="J60" s="106">
        <v>0.025405</v>
      </c>
      <c r="K60" s="106">
        <v>-892.035</v>
      </c>
      <c r="L60" s="109">
        <v>0.005665</v>
      </c>
      <c r="M60" s="107">
        <v>532.422</v>
      </c>
      <c r="N60" s="106">
        <v>0.006296</v>
      </c>
      <c r="O60" s="107">
        <v>54.2021</v>
      </c>
      <c r="P60" s="109">
        <v>9.93E-5</v>
      </c>
      <c r="Q60" s="107">
        <v>667.303</v>
      </c>
      <c r="R60" s="106">
        <v>6.2E-4</v>
      </c>
      <c r="S60" s="107">
        <v>-1660.0</v>
      </c>
      <c r="T60" s="106">
        <v>0.001221</v>
      </c>
      <c r="U60" s="88">
        <v>-68.8346</v>
      </c>
      <c r="V60" s="88">
        <v>2.31204</v>
      </c>
      <c r="W60" s="109">
        <v>9.83E9</v>
      </c>
      <c r="X60" s="65"/>
      <c r="Y60" s="99">
        <f>baselineConf3!W60</f>
        <v>9930000000</v>
      </c>
      <c r="Z60" s="99">
        <f t="shared" si="79"/>
        <v>100000000</v>
      </c>
      <c r="AA60" s="96">
        <f t="shared" si="80"/>
        <v>0.01007049345</v>
      </c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-27.9473</v>
      </c>
      <c r="D61" s="106">
        <v>0.914286</v>
      </c>
      <c r="E61" s="84">
        <v>-29.9813</v>
      </c>
      <c r="F61" s="106">
        <v>0.08089</v>
      </c>
      <c r="G61" s="108">
        <v>-1181.89</v>
      </c>
      <c r="H61" s="106">
        <v>6.56E-4</v>
      </c>
      <c r="I61" s="106">
        <v>-1199.73</v>
      </c>
      <c r="J61" s="106">
        <v>6.83E-4</v>
      </c>
      <c r="K61" s="106">
        <v>-755.321</v>
      </c>
      <c r="L61" s="109">
        <v>8.46E-4</v>
      </c>
      <c r="M61" s="107">
        <v>160.341</v>
      </c>
      <c r="N61" s="109">
        <v>0.001242</v>
      </c>
      <c r="O61" s="107">
        <v>89.1422</v>
      </c>
      <c r="P61" s="109">
        <v>6.57E-6</v>
      </c>
      <c r="Q61" s="107">
        <v>1051.94</v>
      </c>
      <c r="R61" s="109">
        <v>2.83E-5</v>
      </c>
      <c r="S61" s="107">
        <v>-1660.0</v>
      </c>
      <c r="T61" s="106">
        <v>0.001362</v>
      </c>
      <c r="U61" s="88">
        <v>-32.2422</v>
      </c>
      <c r="V61" s="88">
        <v>1.50215</v>
      </c>
      <c r="W61" s="109">
        <v>2.33E10</v>
      </c>
      <c r="X61" s="65"/>
      <c r="Y61" s="99">
        <f>baselineConf3!W61</f>
        <v>23400000000</v>
      </c>
      <c r="Z61" s="99">
        <f t="shared" si="79"/>
        <v>100000000</v>
      </c>
      <c r="AA61" s="96">
        <f t="shared" si="80"/>
        <v>0.004273504274</v>
      </c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-32.2813</v>
      </c>
      <c r="D62" s="106">
        <v>0.903889</v>
      </c>
      <c r="E62" s="84">
        <v>-34.3308</v>
      </c>
      <c r="F62" s="106">
        <v>0.090893</v>
      </c>
      <c r="G62" s="108">
        <v>-932.317</v>
      </c>
      <c r="H62" s="106">
        <v>8.96E-4</v>
      </c>
      <c r="I62" s="106">
        <v>-909.195</v>
      </c>
      <c r="J62" s="106">
        <v>0.001007</v>
      </c>
      <c r="K62" s="106">
        <v>-652.087</v>
      </c>
      <c r="L62" s="109">
        <v>0.001255</v>
      </c>
      <c r="M62" s="107">
        <v>308.656</v>
      </c>
      <c r="N62" s="109">
        <v>9.89E-4</v>
      </c>
      <c r="O62" s="107">
        <v>72.086</v>
      </c>
      <c r="P62" s="109">
        <v>9.52E-6</v>
      </c>
      <c r="Q62" s="107">
        <v>803.851</v>
      </c>
      <c r="R62" s="109">
        <v>4.2E-5</v>
      </c>
      <c r="S62" s="107">
        <v>-1660.0</v>
      </c>
      <c r="T62" s="106">
        <v>0.001019</v>
      </c>
      <c r="U62" s="88">
        <v>-36.2214</v>
      </c>
      <c r="V62" s="88">
        <v>1.00857</v>
      </c>
      <c r="W62" s="109">
        <v>5.17E10</v>
      </c>
      <c r="X62" s="65"/>
      <c r="Y62" s="99">
        <f>baselineConf3!W62</f>
        <v>51900000000</v>
      </c>
      <c r="Z62" s="99">
        <f t="shared" si="79"/>
        <v>200000000</v>
      </c>
      <c r="AA62" s="96">
        <f t="shared" si="80"/>
        <v>0.003853564547</v>
      </c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-34.8767</v>
      </c>
      <c r="D63" s="106">
        <v>0.889943</v>
      </c>
      <c r="E63" s="84">
        <v>-28.8857</v>
      </c>
      <c r="F63" s="106">
        <v>0.104862</v>
      </c>
      <c r="G63" s="108">
        <v>-610.582</v>
      </c>
      <c r="H63" s="106">
        <v>9.65E-4</v>
      </c>
      <c r="I63" s="106">
        <v>-592.824</v>
      </c>
      <c r="J63" s="106">
        <v>0.001128</v>
      </c>
      <c r="K63" s="106">
        <v>-463.003</v>
      </c>
      <c r="L63" s="109">
        <v>0.001462</v>
      </c>
      <c r="M63" s="107">
        <v>332.116</v>
      </c>
      <c r="N63" s="109">
        <v>0.001084</v>
      </c>
      <c r="O63" s="107">
        <v>44.7611</v>
      </c>
      <c r="P63" s="109">
        <v>7.25E-6</v>
      </c>
      <c r="Q63" s="107">
        <v>545.544</v>
      </c>
      <c r="R63" s="109">
        <v>4.88E-5</v>
      </c>
      <c r="S63" s="107">
        <v>-1660.0</v>
      </c>
      <c r="T63" s="106">
        <v>5.01E-4</v>
      </c>
      <c r="U63" s="88">
        <v>-36.4463</v>
      </c>
      <c r="V63" s="88">
        <v>0.922208</v>
      </c>
      <c r="W63" s="109">
        <v>6.18E10</v>
      </c>
      <c r="X63" s="65"/>
      <c r="Y63" s="99">
        <f>baselineConf3!W63</f>
        <v>62000000000</v>
      </c>
      <c r="Z63" s="99">
        <f t="shared" si="79"/>
        <v>200000000</v>
      </c>
      <c r="AA63" s="96">
        <f t="shared" si="80"/>
        <v>0.003225806452</v>
      </c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-24.4122</v>
      </c>
      <c r="D64" s="106">
        <v>0.6866</v>
      </c>
      <c r="E64" s="84">
        <v>-18.3098</v>
      </c>
      <c r="F64" s="106">
        <v>0.303175</v>
      </c>
      <c r="G64" s="108">
        <v>-1009.84</v>
      </c>
      <c r="H64" s="106">
        <v>0.001555</v>
      </c>
      <c r="I64" s="106">
        <v>-894.731</v>
      </c>
      <c r="J64" s="106">
        <v>0.001907</v>
      </c>
      <c r="K64" s="106">
        <v>-471.917</v>
      </c>
      <c r="L64" s="109">
        <v>0.001663</v>
      </c>
      <c r="M64" s="107">
        <v>197.624</v>
      </c>
      <c r="N64" s="109">
        <v>0.002606</v>
      </c>
      <c r="O64" s="107">
        <v>103.426</v>
      </c>
      <c r="P64" s="109">
        <v>1.01E-5</v>
      </c>
      <c r="Q64" s="107">
        <v>912.35</v>
      </c>
      <c r="R64" s="109">
        <v>8.07E-5</v>
      </c>
      <c r="S64" s="107">
        <v>-1660.0</v>
      </c>
      <c r="T64" s="106">
        <v>0.002403</v>
      </c>
      <c r="U64" s="88">
        <v>-29.7736</v>
      </c>
      <c r="V64" s="88">
        <v>4.27201</v>
      </c>
      <c r="W64" s="109">
        <v>2.88E9</v>
      </c>
      <c r="X64" s="65"/>
      <c r="Y64" s="99">
        <f>baselineConf3!W64</f>
        <v>2960000000</v>
      </c>
      <c r="Z64" s="99">
        <f t="shared" si="79"/>
        <v>80000000</v>
      </c>
      <c r="AA64" s="96">
        <f t="shared" si="80"/>
        <v>0.02702702703</v>
      </c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-25.172</v>
      </c>
      <c r="D65" s="106">
        <v>0.713257</v>
      </c>
      <c r="E65" s="84">
        <v>-17.4261</v>
      </c>
      <c r="F65" s="106">
        <v>0.276076</v>
      </c>
      <c r="G65" s="108">
        <v>-790.212</v>
      </c>
      <c r="H65" s="106">
        <v>0.001531</v>
      </c>
      <c r="I65" s="106">
        <v>-857.252</v>
      </c>
      <c r="J65" s="106">
        <v>0.001389</v>
      </c>
      <c r="K65" s="106">
        <v>-427.812</v>
      </c>
      <c r="L65" s="109">
        <v>0.001726</v>
      </c>
      <c r="M65" s="107">
        <v>136.309</v>
      </c>
      <c r="N65" s="109">
        <v>0.00379</v>
      </c>
      <c r="O65" s="107">
        <v>81.7234</v>
      </c>
      <c r="P65" s="109">
        <v>1.13E-5</v>
      </c>
      <c r="Q65" s="107">
        <v>761.337</v>
      </c>
      <c r="R65" s="109">
        <v>6.56E-5</v>
      </c>
      <c r="S65" s="107">
        <v>-1660.0</v>
      </c>
      <c r="T65" s="106">
        <v>0.002155</v>
      </c>
      <c r="U65" s="88">
        <v>-28.913</v>
      </c>
      <c r="V65" s="88">
        <v>2.12727</v>
      </c>
      <c r="W65" s="109">
        <v>1.16E10</v>
      </c>
      <c r="X65" s="65"/>
      <c r="Y65" s="99">
        <f>baselineConf3!W65</f>
        <v>11700000000</v>
      </c>
      <c r="Z65" s="99">
        <f t="shared" si="79"/>
        <v>100000000</v>
      </c>
      <c r="AA65" s="96">
        <f t="shared" si="80"/>
        <v>0.008547008547</v>
      </c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-25.7459</v>
      </c>
      <c r="D66" s="106">
        <v>0.688076</v>
      </c>
      <c r="E66" s="84">
        <v>-17.1103</v>
      </c>
      <c r="F66" s="106">
        <v>0.301136</v>
      </c>
      <c r="G66" s="108">
        <v>-594.865</v>
      </c>
      <c r="H66" s="106">
        <v>0.001627</v>
      </c>
      <c r="I66" s="106">
        <v>-530.525</v>
      </c>
      <c r="J66" s="106">
        <v>0.00168</v>
      </c>
      <c r="K66" s="106">
        <v>-315.607</v>
      </c>
      <c r="L66" s="109">
        <v>0.00243</v>
      </c>
      <c r="M66" s="107">
        <v>187.986</v>
      </c>
      <c r="N66" s="109">
        <v>0.003585</v>
      </c>
      <c r="O66" s="107">
        <v>55.033</v>
      </c>
      <c r="P66" s="109">
        <v>1.35E-5</v>
      </c>
      <c r="Q66" s="107">
        <v>489.55</v>
      </c>
      <c r="R66" s="109">
        <v>8.46E-5</v>
      </c>
      <c r="S66" s="107">
        <v>-1660.0</v>
      </c>
      <c r="T66" s="106">
        <v>0.001369</v>
      </c>
      <c r="U66" s="88">
        <v>-27.0495</v>
      </c>
      <c r="V66" s="88">
        <v>2.00592</v>
      </c>
      <c r="W66" s="109">
        <v>1.31E10</v>
      </c>
      <c r="X66" s="65"/>
      <c r="Y66" s="99">
        <f>baselineConf3!W66</f>
        <v>13200000000</v>
      </c>
      <c r="Z66" s="99">
        <f t="shared" si="79"/>
        <v>100000000</v>
      </c>
      <c r="AA66" s="96">
        <f t="shared" si="80"/>
        <v>0.007575757576</v>
      </c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1.05E-11</v>
      </c>
      <c r="E70" s="109">
        <v>-2.06E-12</v>
      </c>
      <c r="F70" s="109">
        <v>3.06E-11</v>
      </c>
      <c r="G70" s="109">
        <v>7.85E-11</v>
      </c>
      <c r="H70" s="109">
        <v>-3.61E-10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-2.06E-12</v>
      </c>
      <c r="E71" s="109">
        <v>5.98E-11</v>
      </c>
      <c r="F71" s="109">
        <v>-2.58E-9</v>
      </c>
      <c r="G71" s="109">
        <v>1.22E-10</v>
      </c>
      <c r="H71" s="109">
        <v>-1.32E-9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3.06E-11</v>
      </c>
      <c r="E72" s="109">
        <v>-2.58E-9</v>
      </c>
      <c r="F72" s="109">
        <v>1.43E-7</v>
      </c>
      <c r="G72" s="109">
        <v>-4.08E-8</v>
      </c>
      <c r="H72" s="109">
        <v>9.13E-8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7.85E-11</v>
      </c>
      <c r="E73" s="109">
        <v>1.22E-10</v>
      </c>
      <c r="F73" s="109">
        <v>-4.08E-8</v>
      </c>
      <c r="G73" s="109">
        <v>4.82E-8</v>
      </c>
      <c r="H73" s="109">
        <v>-6.06E-8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-3.61E-10</v>
      </c>
      <c r="E74" s="109">
        <v>-1.32E-9</v>
      </c>
      <c r="F74" s="109">
        <v>9.13E-8</v>
      </c>
      <c r="G74" s="109">
        <v>-6.06E-8</v>
      </c>
      <c r="H74" s="109">
        <v>2.29E-7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30">
    <mergeCell ref="E47:F47"/>
    <mergeCell ref="G47:H47"/>
    <mergeCell ref="C76:F76"/>
    <mergeCell ref="C111:D111"/>
    <mergeCell ref="E111:F111"/>
    <mergeCell ref="G111:H111"/>
    <mergeCell ref="I111:J111"/>
    <mergeCell ref="K111:L111"/>
    <mergeCell ref="I47:J47"/>
    <mergeCell ref="K47:L47"/>
    <mergeCell ref="Q47:R47"/>
    <mergeCell ref="S47:T47"/>
    <mergeCell ref="Z48:AA48"/>
    <mergeCell ref="C1:I1"/>
    <mergeCell ref="C2:F2"/>
    <mergeCell ref="G2:I2"/>
    <mergeCell ref="Q4:R4"/>
    <mergeCell ref="O7:R7"/>
    <mergeCell ref="T7:W7"/>
    <mergeCell ref="C47:D47"/>
    <mergeCell ref="O111:P111"/>
    <mergeCell ref="Q111:R111"/>
    <mergeCell ref="S111:T111"/>
    <mergeCell ref="M47:N47"/>
    <mergeCell ref="O47:P47"/>
    <mergeCell ref="Q78:R78"/>
    <mergeCell ref="O81:R81"/>
    <mergeCell ref="Q90:R90"/>
    <mergeCell ref="O93:R93"/>
    <mergeCell ref="M111:N111"/>
  </mergeCells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0.2771224974</v>
      </c>
      <c r="D6" s="77">
        <f t="shared" ref="D6:D23" si="3">(E49*F49)/L6</f>
        <v>0.4009313135</v>
      </c>
      <c r="E6" s="77">
        <f t="shared" ref="E6:E23" si="4">(G49*H49)/$L6</f>
        <v>0.1569728752</v>
      </c>
      <c r="F6" s="77">
        <f t="shared" ref="F6:F23" si="5">(J49*I49)/$L6</f>
        <v>0.1417982919</v>
      </c>
      <c r="G6" s="77">
        <f t="shared" ref="G6:G23" si="6">(K49*L49)/$L6</f>
        <v>0.02289663471</v>
      </c>
      <c r="H6" s="77">
        <f t="shared" ref="H6:H23" si="7">(M49*N49)/L6</f>
        <v>-0.03134783302</v>
      </c>
      <c r="I6" s="77">
        <f t="shared" ref="I6:I23" si="8">(O49*P49)/L6</f>
        <v>-0.0001770671128</v>
      </c>
      <c r="J6" s="77">
        <f t="shared" ref="J6:J23" si="9">(Q49*R49)/L6</f>
        <v>-0.005462788376</v>
      </c>
      <c r="K6" s="77">
        <f t="shared" ref="K6:K23" si="10">(S49*T49)/L6</f>
        <v>0.03728371783</v>
      </c>
      <c r="L6" s="23">
        <f t="shared" ref="L6:M6" si="1">U49</f>
        <v>-50.4896</v>
      </c>
      <c r="M6" s="23">
        <f t="shared" si="1"/>
        <v>15.8133</v>
      </c>
      <c r="N6" s="78">
        <f t="shared" ref="N6:N23" si="12">M6/abs(L6)</f>
        <v>0.3131991539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0.2705584095</v>
      </c>
      <c r="D7" s="77">
        <f t="shared" si="3"/>
        <v>0.363766343</v>
      </c>
      <c r="E7" s="77">
        <f t="shared" si="4"/>
        <v>0.2005222736</v>
      </c>
      <c r="F7" s="77">
        <f t="shared" si="5"/>
        <v>0.1523428544</v>
      </c>
      <c r="G7" s="77">
        <f t="shared" si="6"/>
        <v>0.02350114541</v>
      </c>
      <c r="H7" s="77">
        <f t="shared" si="7"/>
        <v>-0.03345781814</v>
      </c>
      <c r="I7" s="77">
        <f t="shared" si="8"/>
        <v>-0.0001530451537</v>
      </c>
      <c r="J7" s="77">
        <f t="shared" si="9"/>
        <v>-0.007248158539</v>
      </c>
      <c r="K7" s="77">
        <f t="shared" si="10"/>
        <v>0.03021120902</v>
      </c>
      <c r="L7" s="23">
        <f t="shared" ref="L7:M7" si="11">U50</f>
        <v>-42.3088</v>
      </c>
      <c r="M7" s="23">
        <f t="shared" si="11"/>
        <v>9.32319</v>
      </c>
      <c r="N7" s="78">
        <f t="shared" si="12"/>
        <v>0.2203605397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0.2322031845</v>
      </c>
      <c r="D8" s="77">
        <f t="shared" si="3"/>
        <v>0.399718851</v>
      </c>
      <c r="E8" s="77">
        <f t="shared" si="4"/>
        <v>0.1974052891</v>
      </c>
      <c r="F8" s="77">
        <f t="shared" si="5"/>
        <v>0.1787053252</v>
      </c>
      <c r="G8" s="77">
        <f t="shared" si="6"/>
        <v>0.02247798616</v>
      </c>
      <c r="H8" s="77">
        <f t="shared" si="7"/>
        <v>-0.04797604099</v>
      </c>
      <c r="I8" s="77">
        <f t="shared" si="8"/>
        <v>-0.0002038272532</v>
      </c>
      <c r="J8" s="77">
        <f t="shared" si="9"/>
        <v>-0.007475837066</v>
      </c>
      <c r="K8" s="77">
        <f t="shared" si="10"/>
        <v>0.02517211929</v>
      </c>
      <c r="L8" s="23">
        <f t="shared" ref="L8:M8" si="13">U51</f>
        <v>-45.8984</v>
      </c>
      <c r="M8" s="23">
        <f t="shared" si="13"/>
        <v>12.5716</v>
      </c>
      <c r="N8" s="78">
        <f t="shared" si="12"/>
        <v>0.2739006153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0.02428375035</v>
      </c>
      <c r="D9" s="77">
        <f t="shared" si="3"/>
        <v>0.4998077979</v>
      </c>
      <c r="E9" s="77">
        <f t="shared" si="4"/>
        <v>0.316498565</v>
      </c>
      <c r="F9" s="77">
        <f t="shared" si="5"/>
        <v>0.1721928702</v>
      </c>
      <c r="G9" s="77">
        <f t="shared" si="6"/>
        <v>0.002163252744</v>
      </c>
      <c r="H9" s="77">
        <f t="shared" si="7"/>
        <v>-0.009516700489</v>
      </c>
      <c r="I9" s="77">
        <f t="shared" si="8"/>
        <v>-0.0002370611742</v>
      </c>
      <c r="J9" s="77">
        <f t="shared" si="9"/>
        <v>-0.00968836941</v>
      </c>
      <c r="K9" s="77">
        <f t="shared" si="10"/>
        <v>0.004494541626</v>
      </c>
      <c r="L9" s="23">
        <f t="shared" ref="L9:M9" si="14">U52</f>
        <v>-277.372</v>
      </c>
      <c r="M9" s="23">
        <f t="shared" si="14"/>
        <v>10.3708</v>
      </c>
      <c r="N9" s="78">
        <f t="shared" si="12"/>
        <v>0.03738949858</v>
      </c>
      <c r="O9" s="82" t="s">
        <v>13</v>
      </c>
      <c r="P9" s="84">
        <v>-34.9292</v>
      </c>
      <c r="Q9" s="84">
        <v>0.740127</v>
      </c>
      <c r="R9" s="85">
        <f t="shared" ref="R9:R13" si="16">Q9/abs(P9)</f>
        <v>0.02118934874</v>
      </c>
      <c r="S9" s="86">
        <f>R9/sqrt(sum(Y39:Y41))</f>
        <v>0.02322313588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0.008199331765</v>
      </c>
      <c r="D10" s="77">
        <f t="shared" si="3"/>
        <v>0.5571263001</v>
      </c>
      <c r="E10" s="77">
        <f t="shared" si="4"/>
        <v>0.3161341803</v>
      </c>
      <c r="F10" s="77">
        <f t="shared" si="5"/>
        <v>0.1430758495</v>
      </c>
      <c r="G10" s="77">
        <f t="shared" si="6"/>
        <v>0.0007967971193</v>
      </c>
      <c r="H10" s="77">
        <f t="shared" si="7"/>
        <v>-0.01618089474</v>
      </c>
      <c r="I10" s="77">
        <f t="shared" si="8"/>
        <v>-0.0002427909474</v>
      </c>
      <c r="J10" s="77">
        <f t="shared" si="9"/>
        <v>-0.01030930653</v>
      </c>
      <c r="K10" s="77">
        <f t="shared" si="10"/>
        <v>0.001399958938</v>
      </c>
      <c r="L10" s="23">
        <f t="shared" ref="L10:M10" si="15">U53</f>
        <v>-316.595</v>
      </c>
      <c r="M10" s="23">
        <f t="shared" si="15"/>
        <v>4.28375</v>
      </c>
      <c r="N10" s="78">
        <f t="shared" si="12"/>
        <v>0.01353069379</v>
      </c>
      <c r="O10" s="82" t="s">
        <v>103</v>
      </c>
      <c r="P10" s="84">
        <v>-29.141</v>
      </c>
      <c r="Q10" s="84">
        <v>1.77578</v>
      </c>
      <c r="R10" s="85">
        <f t="shared" si="16"/>
        <v>0.06093751072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0.003851414306</v>
      </c>
      <c r="D11" s="77">
        <f t="shared" si="3"/>
        <v>0.7484262773</v>
      </c>
      <c r="E11" s="77">
        <f t="shared" si="4"/>
        <v>0.2313744267</v>
      </c>
      <c r="F11" s="77">
        <f t="shared" si="5"/>
        <v>0.09746668011</v>
      </c>
      <c r="G11" s="77">
        <f t="shared" si="6"/>
        <v>0.0003702717113</v>
      </c>
      <c r="H11" s="77">
        <f t="shared" si="7"/>
        <v>-0.07189962996</v>
      </c>
      <c r="I11" s="77">
        <f t="shared" si="8"/>
        <v>-0.0002273743041</v>
      </c>
      <c r="J11" s="77">
        <f t="shared" si="9"/>
        <v>-0.01005171267</v>
      </c>
      <c r="K11" s="77">
        <f t="shared" si="10"/>
        <v>0.0006874077863</v>
      </c>
      <c r="L11" s="23">
        <f t="shared" ref="L11:M11" si="18">U54</f>
        <v>-101.666</v>
      </c>
      <c r="M11" s="23">
        <f t="shared" si="18"/>
        <v>2.27357</v>
      </c>
      <c r="N11" s="78">
        <f t="shared" si="12"/>
        <v>0.02236313025</v>
      </c>
      <c r="O11" s="82" t="s">
        <v>104</v>
      </c>
      <c r="P11" s="84">
        <v>-613.896</v>
      </c>
      <c r="Q11" s="84">
        <v>86.2037</v>
      </c>
      <c r="R11" s="85">
        <f t="shared" si="16"/>
        <v>0.1404206901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0.02084852751</v>
      </c>
      <c r="D12" s="77">
        <f t="shared" si="3"/>
        <v>0.3661506247</v>
      </c>
      <c r="E12" s="77">
        <f t="shared" si="4"/>
        <v>0.2243925633</v>
      </c>
      <c r="F12" s="77">
        <f t="shared" si="5"/>
        <v>0.3685022499</v>
      </c>
      <c r="G12" s="77">
        <f t="shared" si="6"/>
        <v>0.02728550332</v>
      </c>
      <c r="H12" s="77">
        <f t="shared" si="7"/>
        <v>-0.009417566109</v>
      </c>
      <c r="I12" s="77">
        <f t="shared" si="8"/>
        <v>-0.0001312466966</v>
      </c>
      <c r="J12" s="77">
        <f t="shared" si="9"/>
        <v>-0.008713029551</v>
      </c>
      <c r="K12" s="77">
        <f t="shared" si="10"/>
        <v>0.01108705053</v>
      </c>
      <c r="L12" s="23">
        <f t="shared" ref="L12:M12" si="19">U55</f>
        <v>-249.74</v>
      </c>
      <c r="M12" s="23">
        <f t="shared" si="19"/>
        <v>7.85286</v>
      </c>
      <c r="N12" s="78">
        <f t="shared" si="12"/>
        <v>0.03144414191</v>
      </c>
      <c r="O12" s="82" t="s">
        <v>105</v>
      </c>
      <c r="P12" s="84">
        <v>-595.292</v>
      </c>
      <c r="Q12" s="84">
        <v>49.9178</v>
      </c>
      <c r="R12" s="85">
        <f t="shared" si="16"/>
        <v>0.08385431015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0.006935155621</v>
      </c>
      <c r="D13" s="77">
        <f t="shared" si="3"/>
        <v>0.479513362</v>
      </c>
      <c r="E13" s="77">
        <f t="shared" si="4"/>
        <v>0.2530444199</v>
      </c>
      <c r="F13" s="77">
        <f t="shared" si="5"/>
        <v>0.2868393529</v>
      </c>
      <c r="G13" s="77">
        <f t="shared" si="6"/>
        <v>0.01054887466</v>
      </c>
      <c r="H13" s="77">
        <f t="shared" si="7"/>
        <v>-0.03039832023</v>
      </c>
      <c r="I13" s="77">
        <f t="shared" si="8"/>
        <v>-0.0001541443144</v>
      </c>
      <c r="J13" s="77">
        <f t="shared" si="9"/>
        <v>-0.01008812048</v>
      </c>
      <c r="K13" s="77">
        <f t="shared" si="10"/>
        <v>0.003768298089</v>
      </c>
      <c r="L13" s="23">
        <f t="shared" ref="L13:M13" si="20">U56</f>
        <v>-205.281</v>
      </c>
      <c r="M13" s="23">
        <f t="shared" si="20"/>
        <v>2.75164</v>
      </c>
      <c r="N13" s="78">
        <f t="shared" si="12"/>
        <v>0.0134042605</v>
      </c>
      <c r="O13" s="82" t="s">
        <v>106</v>
      </c>
      <c r="P13" s="84">
        <v>-464.979</v>
      </c>
      <c r="Q13" s="84">
        <v>108.026</v>
      </c>
      <c r="R13" s="85">
        <f t="shared" si="16"/>
        <v>0.2323244706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0.003814525259</v>
      </c>
      <c r="D14" s="77">
        <f t="shared" si="3"/>
        <v>0.577625484</v>
      </c>
      <c r="E14" s="77">
        <f t="shared" si="4"/>
        <v>0.2473696578</v>
      </c>
      <c r="F14" s="77">
        <f t="shared" si="5"/>
        <v>0.2351384858</v>
      </c>
      <c r="G14" s="77">
        <f t="shared" si="6"/>
        <v>0.00614860969</v>
      </c>
      <c r="H14" s="77">
        <f t="shared" si="7"/>
        <v>-0.06182806494</v>
      </c>
      <c r="I14" s="77">
        <f t="shared" si="8"/>
        <v>-0.0001575248844</v>
      </c>
      <c r="J14" s="77">
        <f t="shared" si="9"/>
        <v>-0.01018737085</v>
      </c>
      <c r="K14" s="77">
        <f t="shared" si="10"/>
        <v>0.002092384093</v>
      </c>
      <c r="L14" s="23">
        <f t="shared" ref="L14:M14" si="21">U57</f>
        <v>-105.516</v>
      </c>
      <c r="M14" s="23">
        <f t="shared" si="21"/>
        <v>1.94793</v>
      </c>
      <c r="N14" s="78">
        <f t="shared" si="12"/>
        <v>0.0184609917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0.06268687787</v>
      </c>
      <c r="D15" s="77">
        <f t="shared" si="3"/>
        <v>0.3655862544</v>
      </c>
      <c r="E15" s="77">
        <f t="shared" si="4"/>
        <v>0.1420833143</v>
      </c>
      <c r="F15" s="77">
        <f t="shared" si="5"/>
        <v>0.1876165279</v>
      </c>
      <c r="G15" s="77">
        <f t="shared" si="6"/>
        <v>0.1564191412</v>
      </c>
      <c r="H15" s="77">
        <f t="shared" si="7"/>
        <v>-0.01865270883</v>
      </c>
      <c r="I15" s="77">
        <f t="shared" si="8"/>
        <v>-0.00009223271364</v>
      </c>
      <c r="J15" s="77">
        <f t="shared" si="9"/>
        <v>-0.005199397735</v>
      </c>
      <c r="K15" s="77">
        <f t="shared" si="10"/>
        <v>0.1095533968</v>
      </c>
      <c r="L15" s="23">
        <f t="shared" ref="L15:M15" si="22">U58</f>
        <v>-121.674</v>
      </c>
      <c r="M15" s="23">
        <f t="shared" si="22"/>
        <v>6.08663</v>
      </c>
      <c r="N15" s="78">
        <f t="shared" si="12"/>
        <v>0.05002408074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0.03904240723</v>
      </c>
      <c r="D16" s="77">
        <f t="shared" si="3"/>
        <v>0.4228744348</v>
      </c>
      <c r="E16" s="77">
        <f t="shared" si="4"/>
        <v>0.1403675177</v>
      </c>
      <c r="F16" s="77">
        <f t="shared" si="5"/>
        <v>0.2598436841</v>
      </c>
      <c r="G16" s="77">
        <f t="shared" si="6"/>
        <v>0.1187724651</v>
      </c>
      <c r="H16" s="77">
        <f t="shared" si="7"/>
        <v>-0.02962318249</v>
      </c>
      <c r="I16" s="77">
        <f t="shared" si="8"/>
        <v>-0.00009116783579</v>
      </c>
      <c r="J16" s="77">
        <f t="shared" si="9"/>
        <v>-0.006379065839</v>
      </c>
      <c r="K16" s="77">
        <f t="shared" si="10"/>
        <v>0.05519191919</v>
      </c>
      <c r="L16" s="23">
        <f t="shared" ref="L16:M16" si="23">U59</f>
        <v>-123.255</v>
      </c>
      <c r="M16" s="23">
        <f t="shared" si="23"/>
        <v>3.19659</v>
      </c>
      <c r="N16" s="78">
        <f t="shared" si="12"/>
        <v>0.02593476938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0.1100027683</v>
      </c>
      <c r="D17" s="77">
        <f t="shared" si="3"/>
        <v>0.4761579359</v>
      </c>
      <c r="E17" s="77">
        <f t="shared" si="4"/>
        <v>0.1187551011</v>
      </c>
      <c r="F17" s="77">
        <f t="shared" si="5"/>
        <v>0.2471319548</v>
      </c>
      <c r="G17" s="77">
        <f t="shared" si="6"/>
        <v>0.07340228444</v>
      </c>
      <c r="H17" s="77">
        <f t="shared" si="7"/>
        <v>-0.04872414239</v>
      </c>
      <c r="I17" s="77">
        <f t="shared" si="8"/>
        <v>-0.00007833721536</v>
      </c>
      <c r="J17" s="77">
        <f t="shared" si="9"/>
        <v>-0.006025222352</v>
      </c>
      <c r="K17" s="77">
        <f t="shared" si="10"/>
        <v>0.02937395325</v>
      </c>
      <c r="L17" s="23">
        <f t="shared" ref="L17:M17" si="24">U60</f>
        <v>-69.6801</v>
      </c>
      <c r="M17" s="23">
        <f t="shared" si="24"/>
        <v>2.32715</v>
      </c>
      <c r="N17" s="78">
        <f t="shared" si="12"/>
        <v>0.03339762716</v>
      </c>
      <c r="O17" s="23"/>
      <c r="P17" s="23"/>
      <c r="Q17" s="93"/>
      <c r="R17" s="95" t="s">
        <v>108</v>
      </c>
      <c r="S17" s="96">
        <f>$R$9/sqrt(sum(Y27:Y29))</f>
        <v>0.3587420733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0.7931623258</v>
      </c>
      <c r="D18" s="77">
        <f t="shared" si="3"/>
        <v>0.0740612721</v>
      </c>
      <c r="E18" s="77">
        <f t="shared" si="4"/>
        <v>0.02420847026</v>
      </c>
      <c r="F18" s="77">
        <f t="shared" si="5"/>
        <v>0.02552411536</v>
      </c>
      <c r="G18" s="77">
        <f t="shared" si="6"/>
        <v>0.01976727473</v>
      </c>
      <c r="H18" s="77">
        <f t="shared" si="7"/>
        <v>-0.006158418292</v>
      </c>
      <c r="I18" s="77">
        <f t="shared" si="8"/>
        <v>-0.00001829935452</v>
      </c>
      <c r="J18" s="77">
        <f t="shared" si="9"/>
        <v>-0.0009284024547</v>
      </c>
      <c r="K18" s="77">
        <f t="shared" si="10"/>
        <v>0.07039555083</v>
      </c>
      <c r="L18" s="23">
        <f t="shared" ref="L18:M18" si="25">U61</f>
        <v>-32.3296</v>
      </c>
      <c r="M18" s="23">
        <f t="shared" si="25"/>
        <v>1.50751</v>
      </c>
      <c r="N18" s="78">
        <f t="shared" si="12"/>
        <v>0.04662940463</v>
      </c>
      <c r="O18" s="78">
        <f t="shared" ref="O18:O23" si="27">M18/abs(C61)/D61</f>
        <v>0.05878923282</v>
      </c>
      <c r="P18" s="23"/>
      <c r="Q18" s="93"/>
      <c r="R18" s="95" t="s">
        <v>109</v>
      </c>
      <c r="S18" s="96">
        <f>$R$9/sqrt(sum(Y30:Y32))</f>
        <v>0.3427386357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0.8050445855</v>
      </c>
      <c r="D19" s="77">
        <f t="shared" si="3"/>
        <v>0.08618877379</v>
      </c>
      <c r="E19" s="77">
        <f t="shared" si="4"/>
        <v>0.02327698805</v>
      </c>
      <c r="F19" s="77">
        <f t="shared" si="5"/>
        <v>0.02562006931</v>
      </c>
      <c r="G19" s="77">
        <f t="shared" si="6"/>
        <v>0.02251669179</v>
      </c>
      <c r="H19" s="77">
        <f t="shared" si="7"/>
        <v>-0.008397584968</v>
      </c>
      <c r="I19" s="77">
        <f t="shared" si="8"/>
        <v>-0.00001878104878</v>
      </c>
      <c r="J19" s="77">
        <f t="shared" si="9"/>
        <v>-0.0009430656074</v>
      </c>
      <c r="K19" s="77">
        <f t="shared" si="10"/>
        <v>0.04672704704</v>
      </c>
      <c r="L19" s="23">
        <f t="shared" ref="L19:M19" si="26">U62</f>
        <v>-36.4136</v>
      </c>
      <c r="M19" s="23">
        <f t="shared" si="26"/>
        <v>1.01248</v>
      </c>
      <c r="N19" s="78">
        <f t="shared" si="12"/>
        <v>0.02780499594</v>
      </c>
      <c r="O19" s="78">
        <f t="shared" si="27"/>
        <v>0.03453845469</v>
      </c>
      <c r="P19" s="97">
        <f>1/sqrt(1/O18^2+1/O19^2+1/O20^2)</f>
        <v>0.02102468356</v>
      </c>
      <c r="Q19" s="93"/>
      <c r="R19" s="95" t="s">
        <v>110</v>
      </c>
      <c r="S19" s="96">
        <f>$R$9/sqrt(sum(Y33:Y35))</f>
        <v>0.2926384958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0.8517152878</v>
      </c>
      <c r="D20" s="77">
        <f t="shared" si="3"/>
        <v>0.08292397003</v>
      </c>
      <c r="E20" s="77">
        <f t="shared" si="4"/>
        <v>0.01616466496</v>
      </c>
      <c r="F20" s="77">
        <f t="shared" si="5"/>
        <v>0.01849365449</v>
      </c>
      <c r="G20" s="77">
        <f t="shared" si="6"/>
        <v>0.01853068809</v>
      </c>
      <c r="H20" s="77">
        <f t="shared" si="7"/>
        <v>-0.009855639464</v>
      </c>
      <c r="I20" s="77">
        <f t="shared" si="8"/>
        <v>-0.000009026927698</v>
      </c>
      <c r="J20" s="77">
        <f t="shared" si="9"/>
        <v>-0.0007310295967</v>
      </c>
      <c r="K20" s="77">
        <f t="shared" si="10"/>
        <v>0.02276368912</v>
      </c>
      <c r="L20" s="23">
        <f t="shared" ref="L20:M20" si="28">U63</f>
        <v>-36.5345</v>
      </c>
      <c r="M20" s="23">
        <f t="shared" si="28"/>
        <v>0.923786</v>
      </c>
      <c r="N20" s="78">
        <f t="shared" si="12"/>
        <v>0.02528530567</v>
      </c>
      <c r="O20" s="78">
        <f t="shared" si="27"/>
        <v>0.02968750947</v>
      </c>
      <c r="P20" s="23"/>
      <c r="Q20" s="93"/>
      <c r="R20" s="95" t="s">
        <v>111</v>
      </c>
      <c r="S20" s="96">
        <f>$R$9/sqrt(sum(Y36:Y38))</f>
        <v>0.1293202281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0.5548258787</v>
      </c>
      <c r="D21" s="77">
        <f t="shared" si="3"/>
        <v>0.1877212897</v>
      </c>
      <c r="E21" s="77">
        <f t="shared" si="4"/>
        <v>0.05557904669</v>
      </c>
      <c r="F21" s="77">
        <f t="shared" si="5"/>
        <v>0.06012800292</v>
      </c>
      <c r="G21" s="77">
        <f t="shared" si="6"/>
        <v>0.02599034996</v>
      </c>
      <c r="H21" s="77">
        <f t="shared" si="7"/>
        <v>-0.01733667929</v>
      </c>
      <c r="I21" s="77">
        <f t="shared" si="8"/>
        <v>-0.00003856564354</v>
      </c>
      <c r="J21" s="77">
        <f t="shared" si="9"/>
        <v>-0.002540389909</v>
      </c>
      <c r="K21" s="77">
        <f t="shared" si="10"/>
        <v>0.135703776</v>
      </c>
      <c r="L21" s="23">
        <f t="shared" ref="L21:M21" si="29">U64</f>
        <v>-30.3122</v>
      </c>
      <c r="M21" s="23">
        <f t="shared" si="29"/>
        <v>4.35247</v>
      </c>
      <c r="N21" s="78">
        <f t="shared" si="12"/>
        <v>0.1435880603</v>
      </c>
      <c r="O21" s="78">
        <f t="shared" si="27"/>
        <v>0.2587984191</v>
      </c>
      <c r="P21" s="23"/>
      <c r="Q21" s="93"/>
      <c r="R21" s="95" t="s">
        <v>112</v>
      </c>
      <c r="S21" s="96">
        <f>$R$9/sqrt(sum(Y39:Y41))</f>
        <v>0.02322313588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0.6189471653</v>
      </c>
      <c r="D22" s="77">
        <f t="shared" si="3"/>
        <v>0.1652530571</v>
      </c>
      <c r="E22" s="77">
        <f t="shared" si="4"/>
        <v>0.04305239928</v>
      </c>
      <c r="F22" s="77">
        <f t="shared" si="5"/>
        <v>0.04201117342</v>
      </c>
      <c r="G22" s="77">
        <f t="shared" si="6"/>
        <v>0.02533696261</v>
      </c>
      <c r="H22" s="77">
        <f t="shared" si="7"/>
        <v>-0.01780307409</v>
      </c>
      <c r="I22" s="77">
        <f t="shared" si="8"/>
        <v>-0.00003267201054</v>
      </c>
      <c r="J22" s="77">
        <f t="shared" si="9"/>
        <v>-0.001734604385</v>
      </c>
      <c r="K22" s="77">
        <f t="shared" si="10"/>
        <v>0.1249692724</v>
      </c>
      <c r="L22" s="23">
        <f t="shared" ref="L22:M22" si="30">U65</f>
        <v>-29.2896</v>
      </c>
      <c r="M22" s="23">
        <f t="shared" si="30"/>
        <v>2.15668</v>
      </c>
      <c r="N22" s="78">
        <f t="shared" si="12"/>
        <v>0.07363296187</v>
      </c>
      <c r="O22" s="78">
        <f t="shared" si="27"/>
        <v>0.1189648584</v>
      </c>
      <c r="P22" s="97">
        <f>1/sqrt(1/O21^2+1/O22^2+1/O23^2)</f>
        <v>0.07832450024</v>
      </c>
      <c r="Q22" s="93"/>
      <c r="R22" s="95" t="s">
        <v>113</v>
      </c>
      <c r="S22" s="96">
        <f>$R$9/sqrt(sum(Y42:Y44))</f>
        <v>0.05920729041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0.6534649676</v>
      </c>
      <c r="D23" s="77">
        <f t="shared" si="3"/>
        <v>0.1909392719</v>
      </c>
      <c r="E23" s="77">
        <f t="shared" si="4"/>
        <v>0.03615350736</v>
      </c>
      <c r="F23" s="77">
        <f t="shared" si="5"/>
        <v>0.03303935778</v>
      </c>
      <c r="G23" s="77">
        <f t="shared" si="6"/>
        <v>0.02818816677</v>
      </c>
      <c r="H23" s="77">
        <f t="shared" si="7"/>
        <v>-0.02490357549</v>
      </c>
      <c r="I23" s="77">
        <f t="shared" si="8"/>
        <v>-0.00002865038399</v>
      </c>
      <c r="J23" s="77">
        <f t="shared" si="9"/>
        <v>-0.001552526141</v>
      </c>
      <c r="K23" s="77">
        <f t="shared" si="10"/>
        <v>0.08468485674</v>
      </c>
      <c r="L23" s="23">
        <f t="shared" ref="L23:M23" si="31">U66</f>
        <v>-27.2273</v>
      </c>
      <c r="M23" s="23">
        <f t="shared" si="31"/>
        <v>2.02212</v>
      </c>
      <c r="N23" s="78">
        <f t="shared" si="12"/>
        <v>0.07426810591</v>
      </c>
      <c r="O23" s="78">
        <f t="shared" si="27"/>
        <v>0.1136527734</v>
      </c>
      <c r="P23" s="23"/>
      <c r="Q23" s="93"/>
      <c r="R23" s="5" t="s">
        <v>114</v>
      </c>
      <c r="S23" s="86">
        <f>1/sqrt(1/S17^2+1/S18^2+1/S19^2+1/S20^2+1/S21^2+1/S22^2)</f>
        <v>0.02118934874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0.508364</v>
      </c>
      <c r="D27" s="96">
        <f t="shared" ref="D27:D44" si="35">F49</f>
        <v>0.471987</v>
      </c>
      <c r="E27" s="96">
        <f t="shared" ref="E27:E44" si="36">H49</f>
        <v>0.006697</v>
      </c>
      <c r="F27" s="96">
        <f t="shared" ref="F27:F44" si="37">J49</f>
        <v>0.005684</v>
      </c>
      <c r="G27" s="96">
        <f t="shared" ref="G27:G44" si="38">L49</f>
        <v>0.001577</v>
      </c>
      <c r="H27" s="96">
        <f t="shared" ref="H27:H44" si="39">N49</f>
        <v>0.00427</v>
      </c>
      <c r="I27" s="96">
        <f t="shared" ref="I27:I44" si="40">P49</f>
        <v>0.0000669</v>
      </c>
      <c r="J27" s="96">
        <f t="shared" ref="J27:J44" si="41">R49</f>
        <v>0.00022</v>
      </c>
      <c r="K27" s="96">
        <f t="shared" ref="K27:K44" si="42">T49</f>
        <v>0.001134</v>
      </c>
      <c r="L27" s="99">
        <f t="shared" ref="L27:L44" si="43">W49</f>
        <v>210000000</v>
      </c>
      <c r="M27" s="65"/>
      <c r="O27" s="100">
        <f t="shared" ref="O27:W27" si="32">C27*$L27</f>
        <v>106756440</v>
      </c>
      <c r="P27" s="100">
        <f t="shared" si="32"/>
        <v>99117270</v>
      </c>
      <c r="Q27" s="100">
        <f t="shared" si="32"/>
        <v>1406370</v>
      </c>
      <c r="R27" s="100">
        <f t="shared" si="32"/>
        <v>1193640</v>
      </c>
      <c r="S27" s="100">
        <f t="shared" si="32"/>
        <v>331170</v>
      </c>
      <c r="T27" s="100">
        <f t="shared" si="32"/>
        <v>896700</v>
      </c>
      <c r="U27" s="100">
        <f t="shared" si="32"/>
        <v>14049</v>
      </c>
      <c r="V27" s="100">
        <f t="shared" si="32"/>
        <v>46200</v>
      </c>
      <c r="W27" s="100">
        <f t="shared" si="32"/>
        <v>238140</v>
      </c>
      <c r="X27" s="65"/>
      <c r="Y27" s="78">
        <f t="shared" ref="Y27:AG27" si="33">O27/O$45</f>
        <v>0.0007257426975</v>
      </c>
      <c r="Z27" s="78">
        <f t="shared" si="33"/>
        <v>0.001537278542</v>
      </c>
      <c r="AA27" s="78">
        <f t="shared" si="33"/>
        <v>0.001017520949</v>
      </c>
      <c r="AB27" s="78">
        <f t="shared" si="33"/>
        <v>0.0008733555453</v>
      </c>
      <c r="AC27" s="78">
        <f t="shared" si="33"/>
        <v>0.0008547208049</v>
      </c>
      <c r="AD27" s="78">
        <f t="shared" si="33"/>
        <v>0.001412779309</v>
      </c>
      <c r="AE27" s="78">
        <f t="shared" si="33"/>
        <v>0.001091360355</v>
      </c>
      <c r="AF27" s="78">
        <f t="shared" si="33"/>
        <v>0.0007514914543</v>
      </c>
      <c r="AG27" s="78">
        <f t="shared" si="33"/>
        <v>0.001091002535</v>
      </c>
    </row>
    <row r="28">
      <c r="A28" s="76">
        <v>1.0</v>
      </c>
      <c r="B28" s="68" t="s">
        <v>96</v>
      </c>
      <c r="C28" s="96">
        <f t="shared" si="34"/>
        <v>0.451544</v>
      </c>
      <c r="D28" s="96">
        <f t="shared" si="35"/>
        <v>0.529774</v>
      </c>
      <c r="E28" s="96">
        <f t="shared" si="36"/>
        <v>0.007901</v>
      </c>
      <c r="F28" s="96">
        <f t="shared" si="37"/>
        <v>0.004944</v>
      </c>
      <c r="G28" s="96">
        <f t="shared" si="38"/>
        <v>0.001299</v>
      </c>
      <c r="H28" s="96">
        <f t="shared" si="39"/>
        <v>0.003464</v>
      </c>
      <c r="I28" s="96">
        <f t="shared" si="40"/>
        <v>0.0000336</v>
      </c>
      <c r="J28" s="96">
        <f t="shared" si="41"/>
        <v>0.000271</v>
      </c>
      <c r="K28" s="96">
        <f t="shared" si="42"/>
        <v>0.00077</v>
      </c>
      <c r="L28" s="99">
        <f t="shared" si="43"/>
        <v>605000000</v>
      </c>
      <c r="M28" s="65"/>
      <c r="O28" s="100">
        <f t="shared" ref="O28:W28" si="44">C28*$L28</f>
        <v>273184120</v>
      </c>
      <c r="P28" s="100">
        <f t="shared" si="44"/>
        <v>320513270</v>
      </c>
      <c r="Q28" s="100">
        <f t="shared" si="44"/>
        <v>4780105</v>
      </c>
      <c r="R28" s="100">
        <f t="shared" si="44"/>
        <v>2991120</v>
      </c>
      <c r="S28" s="100">
        <f t="shared" si="44"/>
        <v>785895</v>
      </c>
      <c r="T28" s="100">
        <f t="shared" si="44"/>
        <v>2095720</v>
      </c>
      <c r="U28" s="100">
        <f t="shared" si="44"/>
        <v>20328</v>
      </c>
      <c r="V28" s="100">
        <f t="shared" si="44"/>
        <v>163955</v>
      </c>
      <c r="W28" s="100">
        <f t="shared" si="44"/>
        <v>465850</v>
      </c>
      <c r="X28" s="65"/>
      <c r="Y28" s="78">
        <f t="shared" ref="Y28:AG28" si="45">O28/O$45</f>
        <v>0.001857137426</v>
      </c>
      <c r="Z28" s="78">
        <f t="shared" si="45"/>
        <v>0.004971062787</v>
      </c>
      <c r="AA28" s="78">
        <f t="shared" si="45"/>
        <v>0.003458447616</v>
      </c>
      <c r="AB28" s="78">
        <f t="shared" si="45"/>
        <v>0.002188525216</v>
      </c>
      <c r="AC28" s="78">
        <f t="shared" si="45"/>
        <v>0.002028326258</v>
      </c>
      <c r="AD28" s="78">
        <f t="shared" si="45"/>
        <v>0.003301873373</v>
      </c>
      <c r="AE28" s="78">
        <f t="shared" si="45"/>
        <v>0.001579128287</v>
      </c>
      <c r="AF28" s="78">
        <f t="shared" si="45"/>
        <v>0.00266690003</v>
      </c>
      <c r="AG28" s="78">
        <f t="shared" si="45"/>
        <v>0.002134221597</v>
      </c>
    </row>
    <row r="29">
      <c r="A29" s="76">
        <v>1.0</v>
      </c>
      <c r="B29" s="68" t="s">
        <v>98</v>
      </c>
      <c r="C29" s="96">
        <f t="shared" si="34"/>
        <v>0.400162</v>
      </c>
      <c r="D29" s="96">
        <f t="shared" si="35"/>
        <v>0.578612</v>
      </c>
      <c r="E29" s="96">
        <f t="shared" si="36"/>
        <v>0.006842</v>
      </c>
      <c r="F29" s="96">
        <f t="shared" si="37"/>
        <v>0.005845</v>
      </c>
      <c r="G29" s="96">
        <f t="shared" si="38"/>
        <v>0.0012</v>
      </c>
      <c r="H29" s="96">
        <f t="shared" si="39"/>
        <v>0.006219</v>
      </c>
      <c r="I29" s="96">
        <f t="shared" si="40"/>
        <v>0.000136</v>
      </c>
      <c r="J29" s="96">
        <f t="shared" si="41"/>
        <v>0.000288</v>
      </c>
      <c r="K29" s="96">
        <f t="shared" si="42"/>
        <v>0.000696</v>
      </c>
      <c r="L29" s="99">
        <f t="shared" si="43"/>
        <v>333000000</v>
      </c>
      <c r="M29" s="65"/>
      <c r="O29" s="100">
        <f t="shared" ref="O29:W29" si="46">C29*$L29</f>
        <v>133253946</v>
      </c>
      <c r="P29" s="100">
        <f t="shared" si="46"/>
        <v>192677796</v>
      </c>
      <c r="Q29" s="100">
        <f t="shared" si="46"/>
        <v>2278386</v>
      </c>
      <c r="R29" s="100">
        <f t="shared" si="46"/>
        <v>1946385</v>
      </c>
      <c r="S29" s="100">
        <f t="shared" si="46"/>
        <v>399600</v>
      </c>
      <c r="T29" s="100">
        <f t="shared" si="46"/>
        <v>2070927</v>
      </c>
      <c r="U29" s="100">
        <f t="shared" si="46"/>
        <v>45288</v>
      </c>
      <c r="V29" s="100">
        <f t="shared" si="46"/>
        <v>95904</v>
      </c>
      <c r="W29" s="100">
        <f t="shared" si="46"/>
        <v>231768</v>
      </c>
      <c r="X29" s="65"/>
      <c r="Y29" s="78">
        <f t="shared" ref="Y29:AG29" si="47">O29/O$45</f>
        <v>0.0009058758256</v>
      </c>
      <c r="Z29" s="78">
        <f t="shared" si="47"/>
        <v>0.002988373685</v>
      </c>
      <c r="AA29" s="78">
        <f t="shared" si="47"/>
        <v>0.001648432122</v>
      </c>
      <c r="AB29" s="78">
        <f t="shared" si="47"/>
        <v>0.001424119611</v>
      </c>
      <c r="AC29" s="78">
        <f t="shared" si="47"/>
        <v>0.00103133265</v>
      </c>
      <c r="AD29" s="78">
        <f t="shared" si="47"/>
        <v>0.003262811215</v>
      </c>
      <c r="AE29" s="78">
        <f t="shared" si="47"/>
        <v>0.003518081555</v>
      </c>
      <c r="AF29" s="78">
        <f t="shared" si="47"/>
        <v>0.001559979144</v>
      </c>
      <c r="AG29" s="78">
        <f t="shared" si="47"/>
        <v>0.001061810177</v>
      </c>
    </row>
    <row r="30">
      <c r="A30" s="76">
        <v>2.0</v>
      </c>
      <c r="B30" s="68" t="s">
        <v>94</v>
      </c>
      <c r="C30" s="96">
        <f t="shared" si="34"/>
        <v>0.251837</v>
      </c>
      <c r="D30" s="96">
        <f t="shared" si="35"/>
        <v>0.690825</v>
      </c>
      <c r="E30" s="96">
        <f t="shared" si="36"/>
        <v>0.032869</v>
      </c>
      <c r="F30" s="96">
        <f t="shared" si="37"/>
        <v>0.018651</v>
      </c>
      <c r="G30" s="96">
        <f t="shared" si="38"/>
        <v>0.000785</v>
      </c>
      <c r="H30" s="96">
        <f t="shared" si="39"/>
        <v>0.002866</v>
      </c>
      <c r="I30" s="96">
        <f t="shared" si="40"/>
        <v>0.000318</v>
      </c>
      <c r="J30" s="96">
        <f t="shared" si="41"/>
        <v>0.001096</v>
      </c>
      <c r="K30" s="96">
        <f t="shared" si="42"/>
        <v>0.000751</v>
      </c>
      <c r="L30" s="99">
        <f t="shared" si="43"/>
        <v>489000000</v>
      </c>
      <c r="M30" s="65"/>
      <c r="O30" s="100">
        <f t="shared" ref="O30:W30" si="48">C30*$L30</f>
        <v>123148293</v>
      </c>
      <c r="P30" s="100">
        <f t="shared" si="48"/>
        <v>337813425</v>
      </c>
      <c r="Q30" s="100">
        <f t="shared" si="48"/>
        <v>16072941</v>
      </c>
      <c r="R30" s="100">
        <f t="shared" si="48"/>
        <v>9120339</v>
      </c>
      <c r="S30" s="100">
        <f t="shared" si="48"/>
        <v>383865</v>
      </c>
      <c r="T30" s="100">
        <f t="shared" si="48"/>
        <v>1401474</v>
      </c>
      <c r="U30" s="100">
        <f t="shared" si="48"/>
        <v>155502</v>
      </c>
      <c r="V30" s="100">
        <f t="shared" si="48"/>
        <v>535944</v>
      </c>
      <c r="W30" s="100">
        <f t="shared" si="48"/>
        <v>367239</v>
      </c>
      <c r="X30" s="65"/>
      <c r="Y30" s="78">
        <f t="shared" ref="Y30:AG30" si="49">O30/O$45</f>
        <v>0.0008371764209</v>
      </c>
      <c r="Z30" s="78">
        <f t="shared" si="49"/>
        <v>0.0052393829</v>
      </c>
      <c r="AA30" s="78">
        <f t="shared" si="49"/>
        <v>0.01162891286</v>
      </c>
      <c r="AB30" s="78">
        <f t="shared" si="49"/>
        <v>0.006673116384</v>
      </c>
      <c r="AC30" s="78">
        <f t="shared" si="49"/>
        <v>0.0009907219911</v>
      </c>
      <c r="AD30" s="78">
        <f t="shared" si="49"/>
        <v>0.002208066766</v>
      </c>
      <c r="AE30" s="78">
        <f t="shared" si="49"/>
        <v>0.01207977208</v>
      </c>
      <c r="AF30" s="78">
        <f t="shared" si="49"/>
        <v>0.008717691256</v>
      </c>
      <c r="AG30" s="78">
        <f t="shared" si="49"/>
        <v>0.001682450156</v>
      </c>
    </row>
    <row r="31">
      <c r="A31" s="76">
        <v>2.0</v>
      </c>
      <c r="B31" s="68" t="s">
        <v>96</v>
      </c>
      <c r="C31" s="96">
        <f t="shared" si="34"/>
        <v>0.096515</v>
      </c>
      <c r="D31" s="96">
        <f t="shared" si="35"/>
        <v>0.837365</v>
      </c>
      <c r="E31" s="96">
        <f t="shared" si="36"/>
        <v>0.041509</v>
      </c>
      <c r="F31" s="96">
        <f t="shared" si="37"/>
        <v>0.018416</v>
      </c>
      <c r="G31" s="96">
        <f t="shared" si="38"/>
        <v>0.000312</v>
      </c>
      <c r="H31" s="96">
        <f t="shared" si="39"/>
        <v>0.003771</v>
      </c>
      <c r="I31" s="96">
        <f t="shared" si="40"/>
        <v>0.000416</v>
      </c>
      <c r="J31" s="96">
        <f t="shared" si="41"/>
        <v>0.00143</v>
      </c>
      <c r="K31" s="96">
        <f t="shared" si="42"/>
        <v>0.000267</v>
      </c>
      <c r="L31" s="99">
        <f t="shared" si="43"/>
        <v>2860000000</v>
      </c>
      <c r="M31" s="65"/>
      <c r="O31" s="100">
        <f t="shared" ref="O31:W31" si="50">C31*$L31</f>
        <v>276032900</v>
      </c>
      <c r="P31" s="100">
        <f t="shared" si="50"/>
        <v>2394863900</v>
      </c>
      <c r="Q31" s="100">
        <f t="shared" si="50"/>
        <v>118715740</v>
      </c>
      <c r="R31" s="100">
        <f t="shared" si="50"/>
        <v>52669760</v>
      </c>
      <c r="S31" s="100">
        <f t="shared" si="50"/>
        <v>892320</v>
      </c>
      <c r="T31" s="100">
        <f t="shared" si="50"/>
        <v>10785060</v>
      </c>
      <c r="U31" s="100">
        <f t="shared" si="50"/>
        <v>1189760</v>
      </c>
      <c r="V31" s="100">
        <f t="shared" si="50"/>
        <v>4089800</v>
      </c>
      <c r="W31" s="100">
        <f t="shared" si="50"/>
        <v>763620</v>
      </c>
      <c r="X31" s="65"/>
      <c r="Y31" s="78">
        <f t="shared" ref="Y31:AG31" si="51">O31/O$45</f>
        <v>0.001876503763</v>
      </c>
      <c r="Z31" s="78">
        <f t="shared" si="51"/>
        <v>0.03714360661</v>
      </c>
      <c r="AA31" s="78">
        <f t="shared" si="51"/>
        <v>0.08589187225</v>
      </c>
      <c r="AB31" s="78">
        <f t="shared" si="51"/>
        <v>0.03853710245</v>
      </c>
      <c r="AC31" s="78">
        <f t="shared" si="51"/>
        <v>0.002302999875</v>
      </c>
      <c r="AD31" s="78">
        <f t="shared" si="51"/>
        <v>0.01699220432</v>
      </c>
      <c r="AE31" s="78">
        <f t="shared" si="51"/>
        <v>0.09242343912</v>
      </c>
      <c r="AF31" s="78">
        <f t="shared" si="51"/>
        <v>0.06652488636</v>
      </c>
      <c r="AG31" s="78">
        <f t="shared" si="51"/>
        <v>0.003498409995</v>
      </c>
    </row>
    <row r="32">
      <c r="A32" s="76">
        <v>2.0</v>
      </c>
      <c r="B32" s="68" t="s">
        <v>98</v>
      </c>
      <c r="C32" s="96">
        <f t="shared" si="34"/>
        <v>0.015986</v>
      </c>
      <c r="D32" s="96">
        <f t="shared" si="35"/>
        <v>0.95237</v>
      </c>
      <c r="E32" s="96">
        <f t="shared" si="36"/>
        <v>0.014463</v>
      </c>
      <c r="F32" s="96">
        <f t="shared" si="37"/>
        <v>0.004405</v>
      </c>
      <c r="G32" s="96">
        <f t="shared" si="38"/>
        <v>0.0000426</v>
      </c>
      <c r="H32" s="96">
        <f t="shared" si="39"/>
        <v>0.01151</v>
      </c>
      <c r="I32" s="96">
        <f t="shared" si="40"/>
        <v>0.000247</v>
      </c>
      <c r="J32" s="96">
        <f t="shared" si="41"/>
        <v>0.000934</v>
      </c>
      <c r="K32" s="96">
        <f t="shared" si="42"/>
        <v>0.0000421</v>
      </c>
      <c r="L32" s="99">
        <f t="shared" si="43"/>
        <v>10200000000</v>
      </c>
      <c r="M32" s="65"/>
      <c r="O32" s="100">
        <f t="shared" ref="O32:W32" si="52">C32*$L32</f>
        <v>163057200</v>
      </c>
      <c r="P32" s="100">
        <f t="shared" si="52"/>
        <v>9714174000</v>
      </c>
      <c r="Q32" s="100">
        <f t="shared" si="52"/>
        <v>147522600</v>
      </c>
      <c r="R32" s="100">
        <f t="shared" si="52"/>
        <v>44931000</v>
      </c>
      <c r="S32" s="100">
        <f t="shared" si="52"/>
        <v>434520</v>
      </c>
      <c r="T32" s="100">
        <f t="shared" si="52"/>
        <v>117402000</v>
      </c>
      <c r="U32" s="100">
        <f t="shared" si="52"/>
        <v>2519400</v>
      </c>
      <c r="V32" s="100">
        <f t="shared" si="52"/>
        <v>9526800</v>
      </c>
      <c r="W32" s="100">
        <f t="shared" si="52"/>
        <v>429420</v>
      </c>
      <c r="X32" s="65"/>
      <c r="Y32" s="78">
        <f t="shared" ref="Y32:AG32" si="53">O32/O$45</f>
        <v>0.001108481813</v>
      </c>
      <c r="Z32" s="78">
        <f t="shared" si="53"/>
        <v>0.1506638676</v>
      </c>
      <c r="AA32" s="78">
        <f t="shared" si="53"/>
        <v>0.1067338865</v>
      </c>
      <c r="AB32" s="78">
        <f t="shared" si="53"/>
        <v>0.03287485172</v>
      </c>
      <c r="AC32" s="78">
        <f t="shared" si="53"/>
        <v>0.001121458116</v>
      </c>
      <c r="AD32" s="78">
        <f t="shared" si="53"/>
        <v>0.184970577</v>
      </c>
      <c r="AE32" s="78">
        <f t="shared" si="53"/>
        <v>0.1957130955</v>
      </c>
      <c r="AF32" s="78">
        <f t="shared" si="53"/>
        <v>0.1549633937</v>
      </c>
      <c r="AG32" s="78">
        <f t="shared" si="53"/>
        <v>0.00196732304</v>
      </c>
    </row>
    <row r="33">
      <c r="A33" s="76">
        <v>3.0</v>
      </c>
      <c r="B33" s="68" t="s">
        <v>94</v>
      </c>
      <c r="C33" s="96">
        <f t="shared" si="34"/>
        <v>0.192302</v>
      </c>
      <c r="D33" s="96">
        <f t="shared" si="35"/>
        <v>0.725849</v>
      </c>
      <c r="E33" s="96">
        <f t="shared" si="36"/>
        <v>0.027625</v>
      </c>
      <c r="F33" s="96">
        <f t="shared" si="37"/>
        <v>0.044022</v>
      </c>
      <c r="G33" s="96">
        <f t="shared" si="38"/>
        <v>0.003648</v>
      </c>
      <c r="H33" s="96">
        <f t="shared" si="39"/>
        <v>0.00362</v>
      </c>
      <c r="I33" s="96">
        <f t="shared" si="40"/>
        <v>0.000225</v>
      </c>
      <c r="J33" s="96">
        <f t="shared" si="41"/>
        <v>0.00104</v>
      </c>
      <c r="K33" s="96">
        <f t="shared" si="42"/>
        <v>0.001668</v>
      </c>
      <c r="L33" s="99">
        <f t="shared" si="43"/>
        <v>852000000</v>
      </c>
      <c r="M33" s="65"/>
      <c r="O33" s="100">
        <f t="shared" ref="O33:W33" si="54">C33*$L33</f>
        <v>163841304</v>
      </c>
      <c r="P33" s="100">
        <f t="shared" si="54"/>
        <v>618423348</v>
      </c>
      <c r="Q33" s="100">
        <f t="shared" si="54"/>
        <v>23536500</v>
      </c>
      <c r="R33" s="100">
        <f t="shared" si="54"/>
        <v>37506744</v>
      </c>
      <c r="S33" s="100">
        <f t="shared" si="54"/>
        <v>3108096</v>
      </c>
      <c r="T33" s="100">
        <f t="shared" si="54"/>
        <v>3084240</v>
      </c>
      <c r="U33" s="100">
        <f t="shared" si="54"/>
        <v>191700</v>
      </c>
      <c r="V33" s="100">
        <f t="shared" si="54"/>
        <v>886080</v>
      </c>
      <c r="W33" s="100">
        <f t="shared" si="54"/>
        <v>1421136</v>
      </c>
      <c r="X33" s="65"/>
      <c r="Y33" s="78">
        <f t="shared" ref="Y33:AG33" si="55">O33/O$45</f>
        <v>0.001113812243</v>
      </c>
      <c r="Z33" s="78">
        <f t="shared" si="55"/>
        <v>0.00959155698</v>
      </c>
      <c r="AA33" s="78">
        <f t="shared" si="55"/>
        <v>0.01702886282</v>
      </c>
      <c r="AB33" s="78">
        <f t="shared" si="55"/>
        <v>0.02744271544</v>
      </c>
      <c r="AC33" s="78">
        <f t="shared" si="55"/>
        <v>0.008021723933</v>
      </c>
      <c r="AD33" s="78">
        <f t="shared" si="55"/>
        <v>0.004859318006</v>
      </c>
      <c r="AE33" s="78">
        <f t="shared" si="55"/>
        <v>0.01489172041</v>
      </c>
      <c r="AF33" s="78">
        <f t="shared" si="55"/>
        <v>0.01441302052</v>
      </c>
      <c r="AG33" s="78">
        <f t="shared" si="55"/>
        <v>0.006510720497</v>
      </c>
    </row>
    <row r="34">
      <c r="A34" s="76">
        <v>3.0</v>
      </c>
      <c r="B34" s="68" t="s">
        <v>96</v>
      </c>
      <c r="C34" s="96">
        <f t="shared" si="34"/>
        <v>0.056291</v>
      </c>
      <c r="D34" s="96">
        <f t="shared" si="35"/>
        <v>0.86019</v>
      </c>
      <c r="E34" s="96">
        <f t="shared" si="36"/>
        <v>0.036833</v>
      </c>
      <c r="F34" s="96">
        <f t="shared" si="37"/>
        <v>0.03693</v>
      </c>
      <c r="G34" s="96">
        <f t="shared" si="38"/>
        <v>0.001166</v>
      </c>
      <c r="H34" s="96">
        <f t="shared" si="39"/>
        <v>0.006376</v>
      </c>
      <c r="I34" s="96">
        <f t="shared" si="40"/>
        <v>0.000289</v>
      </c>
      <c r="J34" s="96">
        <f t="shared" si="41"/>
        <v>0.001458</v>
      </c>
      <c r="K34" s="96">
        <f t="shared" si="42"/>
        <v>0.000466</v>
      </c>
      <c r="L34" s="99">
        <f t="shared" si="43"/>
        <v>6940000000</v>
      </c>
      <c r="M34" s="65"/>
      <c r="O34" s="100">
        <f t="shared" ref="O34:W34" si="56">C34*$L34</f>
        <v>390659540</v>
      </c>
      <c r="P34" s="100">
        <f t="shared" si="56"/>
        <v>5969718600</v>
      </c>
      <c r="Q34" s="100">
        <f t="shared" si="56"/>
        <v>255621020</v>
      </c>
      <c r="R34" s="100">
        <f t="shared" si="56"/>
        <v>256294200</v>
      </c>
      <c r="S34" s="100">
        <f t="shared" si="56"/>
        <v>8092040</v>
      </c>
      <c r="T34" s="100">
        <f t="shared" si="56"/>
        <v>44249440</v>
      </c>
      <c r="U34" s="100">
        <f t="shared" si="56"/>
        <v>2005660</v>
      </c>
      <c r="V34" s="100">
        <f t="shared" si="56"/>
        <v>10118520</v>
      </c>
      <c r="W34" s="100">
        <f t="shared" si="56"/>
        <v>3234040</v>
      </c>
      <c r="X34" s="65"/>
      <c r="Y34" s="78">
        <f t="shared" ref="Y34:AG34" si="57">O34/O$45</f>
        <v>0.002655748996</v>
      </c>
      <c r="Z34" s="78">
        <f t="shared" si="57"/>
        <v>0.09258850962</v>
      </c>
      <c r="AA34" s="78">
        <f t="shared" si="57"/>
        <v>0.1849440352</v>
      </c>
      <c r="AB34" s="78">
        <f t="shared" si="57"/>
        <v>0.1875238437</v>
      </c>
      <c r="AC34" s="78">
        <f t="shared" si="57"/>
        <v>0.02088484749</v>
      </c>
      <c r="AD34" s="78">
        <f t="shared" si="57"/>
        <v>0.06971639709</v>
      </c>
      <c r="AE34" s="78">
        <f t="shared" si="57"/>
        <v>0.1558045277</v>
      </c>
      <c r="AF34" s="78">
        <f t="shared" si="57"/>
        <v>0.1645883401</v>
      </c>
      <c r="AG34" s="78">
        <f t="shared" si="57"/>
        <v>0.01481626707</v>
      </c>
    </row>
    <row r="35">
      <c r="A35" s="76">
        <v>3.0</v>
      </c>
      <c r="B35" s="68" t="s">
        <v>98</v>
      </c>
      <c r="C35" s="96">
        <f t="shared" si="34"/>
        <v>0.015592</v>
      </c>
      <c r="D35" s="96">
        <f t="shared" si="35"/>
        <v>0.916998</v>
      </c>
      <c r="E35" s="96">
        <f t="shared" si="36"/>
        <v>0.031445</v>
      </c>
      <c r="F35" s="96">
        <f t="shared" si="37"/>
        <v>0.025176</v>
      </c>
      <c r="G35" s="96">
        <f t="shared" si="38"/>
        <v>0.000355</v>
      </c>
      <c r="H35" s="96">
        <f t="shared" si="39"/>
        <v>0.00879</v>
      </c>
      <c r="I35" s="96">
        <f t="shared" si="40"/>
        <v>0.000251</v>
      </c>
      <c r="J35" s="96">
        <f t="shared" si="41"/>
        <v>0.001261</v>
      </c>
      <c r="K35" s="96">
        <f t="shared" si="42"/>
        <v>0.000133</v>
      </c>
      <c r="L35" s="99">
        <f t="shared" si="43"/>
        <v>13900000000</v>
      </c>
      <c r="M35" s="65"/>
      <c r="O35" s="100">
        <f t="shared" ref="O35:W35" si="58">C35*$L35</f>
        <v>216728800</v>
      </c>
      <c r="P35" s="100">
        <f t="shared" si="58"/>
        <v>12746272200</v>
      </c>
      <c r="Q35" s="100">
        <f t="shared" si="58"/>
        <v>437085500</v>
      </c>
      <c r="R35" s="100">
        <f t="shared" si="58"/>
        <v>349946400</v>
      </c>
      <c r="S35" s="100">
        <f t="shared" si="58"/>
        <v>4934500</v>
      </c>
      <c r="T35" s="100">
        <f t="shared" si="58"/>
        <v>122181000</v>
      </c>
      <c r="U35" s="100">
        <f t="shared" si="58"/>
        <v>3488900</v>
      </c>
      <c r="V35" s="100">
        <f t="shared" si="58"/>
        <v>17527900</v>
      </c>
      <c r="W35" s="100">
        <f t="shared" si="58"/>
        <v>1848700</v>
      </c>
      <c r="X35" s="65"/>
      <c r="Y35" s="78">
        <f t="shared" ref="Y35:AG35" si="59">O35/O$45</f>
        <v>0.001473347593</v>
      </c>
      <c r="Z35" s="78">
        <f t="shared" si="59"/>
        <v>0.1976907833</v>
      </c>
      <c r="AA35" s="78">
        <f t="shared" si="59"/>
        <v>0.3162351675</v>
      </c>
      <c r="AB35" s="78">
        <f t="shared" si="59"/>
        <v>0.2560467385</v>
      </c>
      <c r="AC35" s="78">
        <f t="shared" si="59"/>
        <v>0.01273551291</v>
      </c>
      <c r="AD35" s="78">
        <f t="shared" si="59"/>
        <v>0.1925000432</v>
      </c>
      <c r="AE35" s="78">
        <f t="shared" si="59"/>
        <v>0.2710262042</v>
      </c>
      <c r="AF35" s="78">
        <f t="shared" si="59"/>
        <v>0.2851096767</v>
      </c>
      <c r="AG35" s="78">
        <f t="shared" si="59"/>
        <v>0.008469540553</v>
      </c>
    </row>
    <row r="36">
      <c r="A36" s="76">
        <v>4.0</v>
      </c>
      <c r="B36" s="68" t="s">
        <v>94</v>
      </c>
      <c r="C36" s="96">
        <f t="shared" si="34"/>
        <v>0.281519</v>
      </c>
      <c r="D36" s="96">
        <f t="shared" si="35"/>
        <v>0.6649</v>
      </c>
      <c r="E36" s="96">
        <f t="shared" si="36"/>
        <v>0.011539</v>
      </c>
      <c r="F36" s="96">
        <f t="shared" si="37"/>
        <v>0.015562</v>
      </c>
      <c r="G36" s="96">
        <f t="shared" si="38"/>
        <v>0.014121</v>
      </c>
      <c r="H36" s="96">
        <f t="shared" si="39"/>
        <v>0.003767</v>
      </c>
      <c r="I36" s="96">
        <f t="shared" si="40"/>
        <v>0.0000972</v>
      </c>
      <c r="J36" s="96">
        <f t="shared" si="41"/>
        <v>0.000464</v>
      </c>
      <c r="K36" s="96">
        <f t="shared" si="42"/>
        <v>0.00803</v>
      </c>
      <c r="L36" s="99">
        <f t="shared" si="43"/>
        <v>1420000000</v>
      </c>
      <c r="M36" s="65"/>
      <c r="O36" s="100">
        <f t="shared" ref="O36:W36" si="60">C36*$L36</f>
        <v>399756980</v>
      </c>
      <c r="P36" s="100">
        <f t="shared" si="60"/>
        <v>944158000</v>
      </c>
      <c r="Q36" s="100">
        <f t="shared" si="60"/>
        <v>16385380</v>
      </c>
      <c r="R36" s="100">
        <f t="shared" si="60"/>
        <v>22098040</v>
      </c>
      <c r="S36" s="100">
        <f t="shared" si="60"/>
        <v>20051820</v>
      </c>
      <c r="T36" s="100">
        <f t="shared" si="60"/>
        <v>5349140</v>
      </c>
      <c r="U36" s="100">
        <f t="shared" si="60"/>
        <v>138024</v>
      </c>
      <c r="V36" s="100">
        <f t="shared" si="60"/>
        <v>658880</v>
      </c>
      <c r="W36" s="100">
        <f t="shared" si="60"/>
        <v>11402600</v>
      </c>
      <c r="X36" s="65"/>
      <c r="Y36" s="78">
        <f t="shared" ref="Y36:AG36" si="61">O36/O$45</f>
        <v>0.002717594451</v>
      </c>
      <c r="Z36" s="78">
        <f t="shared" si="61"/>
        <v>0.01464360181</v>
      </c>
      <c r="AA36" s="78">
        <f t="shared" si="61"/>
        <v>0.01185496519</v>
      </c>
      <c r="AB36" s="78">
        <f t="shared" si="61"/>
        <v>0.01616856487</v>
      </c>
      <c r="AC36" s="78">
        <f t="shared" si="61"/>
        <v>0.05175199363</v>
      </c>
      <c r="AD36" s="78">
        <f t="shared" si="61"/>
        <v>0.008427739838</v>
      </c>
      <c r="AE36" s="78">
        <f t="shared" si="61"/>
        <v>0.0107220387</v>
      </c>
      <c r="AF36" s="78">
        <f t="shared" si="61"/>
        <v>0.01071737423</v>
      </c>
      <c r="AG36" s="78">
        <f t="shared" si="61"/>
        <v>0.05223929416</v>
      </c>
    </row>
    <row r="37">
      <c r="A37" s="76">
        <v>4.0</v>
      </c>
      <c r="B37" s="68" t="s">
        <v>96</v>
      </c>
      <c r="C37" s="96">
        <f t="shared" si="34"/>
        <v>0.179938</v>
      </c>
      <c r="D37" s="96">
        <f t="shared" si="35"/>
        <v>0.751099</v>
      </c>
      <c r="E37" s="96">
        <f t="shared" si="36"/>
        <v>0.01568</v>
      </c>
      <c r="F37" s="96">
        <f t="shared" si="37"/>
        <v>0.030448</v>
      </c>
      <c r="G37" s="96">
        <f t="shared" si="38"/>
        <v>0.012679</v>
      </c>
      <c r="H37" s="96">
        <f t="shared" si="39"/>
        <v>0.005179</v>
      </c>
      <c r="I37" s="96">
        <f t="shared" si="40"/>
        <v>0.000134</v>
      </c>
      <c r="J37" s="96">
        <f t="shared" si="41"/>
        <v>0.000744</v>
      </c>
      <c r="K37" s="96">
        <f t="shared" si="42"/>
        <v>0.004098</v>
      </c>
      <c r="L37" s="99">
        <f t="shared" si="43"/>
        <v>5140000000</v>
      </c>
      <c r="M37" s="65"/>
      <c r="O37" s="100">
        <f t="shared" ref="O37:W37" si="62">C37*$L37</f>
        <v>924881320</v>
      </c>
      <c r="P37" s="100">
        <f t="shared" si="62"/>
        <v>3860648860</v>
      </c>
      <c r="Q37" s="100">
        <f t="shared" si="62"/>
        <v>80595200</v>
      </c>
      <c r="R37" s="100">
        <f t="shared" si="62"/>
        <v>156502720</v>
      </c>
      <c r="S37" s="100">
        <f t="shared" si="62"/>
        <v>65170060</v>
      </c>
      <c r="T37" s="100">
        <f t="shared" si="62"/>
        <v>26620060</v>
      </c>
      <c r="U37" s="100">
        <f t="shared" si="62"/>
        <v>688760</v>
      </c>
      <c r="V37" s="100">
        <f t="shared" si="62"/>
        <v>3824160</v>
      </c>
      <c r="W37" s="100">
        <f t="shared" si="62"/>
        <v>21063720</v>
      </c>
      <c r="X37" s="65"/>
      <c r="Y37" s="78">
        <f t="shared" ref="Y37:AG37" si="63">O37/O$45</f>
        <v>0.006287450799</v>
      </c>
      <c r="Z37" s="78">
        <f t="shared" si="63"/>
        <v>0.05987748302</v>
      </c>
      <c r="AA37" s="78">
        <f t="shared" si="63"/>
        <v>0.05831132942</v>
      </c>
      <c r="AB37" s="78">
        <f t="shared" si="63"/>
        <v>0.1145089963</v>
      </c>
      <c r="AC37" s="78">
        <f t="shared" si="63"/>
        <v>0.1681982249</v>
      </c>
      <c r="AD37" s="78">
        <f t="shared" si="63"/>
        <v>0.04194074938</v>
      </c>
      <c r="AE37" s="78">
        <f t="shared" si="63"/>
        <v>0.05350454539</v>
      </c>
      <c r="AF37" s="78">
        <f t="shared" si="63"/>
        <v>0.06220397316</v>
      </c>
      <c r="AG37" s="78">
        <f t="shared" si="63"/>
        <v>0.09650026004</v>
      </c>
    </row>
    <row r="38">
      <c r="A38" s="76">
        <v>4.0</v>
      </c>
      <c r="B38" s="68" t="s">
        <v>98</v>
      </c>
      <c r="C38" s="96">
        <f t="shared" si="34"/>
        <v>0.270299</v>
      </c>
      <c r="D38" s="96">
        <f t="shared" si="35"/>
        <v>0.678338</v>
      </c>
      <c r="E38" s="96">
        <f t="shared" si="36"/>
        <v>0.011646</v>
      </c>
      <c r="F38" s="96">
        <f t="shared" si="37"/>
        <v>0.025755</v>
      </c>
      <c r="G38" s="96">
        <f t="shared" si="38"/>
        <v>0.005703</v>
      </c>
      <c r="H38" s="96">
        <f t="shared" si="39"/>
        <v>0.006297</v>
      </c>
      <c r="I38" s="96">
        <f t="shared" si="40"/>
        <v>0.000101</v>
      </c>
      <c r="J38" s="96">
        <f t="shared" si="41"/>
        <v>0.000628</v>
      </c>
      <c r="K38" s="96">
        <f t="shared" si="42"/>
        <v>0.001233</v>
      </c>
      <c r="L38" s="99">
        <f t="shared" si="43"/>
        <v>9710000000</v>
      </c>
      <c r="M38" s="65"/>
      <c r="O38" s="100">
        <f t="shared" ref="O38:W38" si="64">C38*$L38</f>
        <v>2624603290</v>
      </c>
      <c r="P38" s="100">
        <f t="shared" si="64"/>
        <v>6586661980</v>
      </c>
      <c r="Q38" s="100">
        <f t="shared" si="64"/>
        <v>113082660</v>
      </c>
      <c r="R38" s="100">
        <f t="shared" si="64"/>
        <v>250081050</v>
      </c>
      <c r="S38" s="100">
        <f t="shared" si="64"/>
        <v>55376130</v>
      </c>
      <c r="T38" s="100">
        <f t="shared" si="64"/>
        <v>61143870</v>
      </c>
      <c r="U38" s="100">
        <f t="shared" si="64"/>
        <v>980710</v>
      </c>
      <c r="V38" s="100">
        <f t="shared" si="64"/>
        <v>6097880</v>
      </c>
      <c r="W38" s="100">
        <f t="shared" si="64"/>
        <v>11972430</v>
      </c>
      <c r="X38" s="65"/>
      <c r="Y38" s="78">
        <f t="shared" ref="Y38:AG38" si="65">O38/O$45</f>
        <v>0.01784235847</v>
      </c>
      <c r="Z38" s="78">
        <f t="shared" si="65"/>
        <v>0.1021571128</v>
      </c>
      <c r="AA38" s="78">
        <f t="shared" si="65"/>
        <v>0.08181628979</v>
      </c>
      <c r="AB38" s="78">
        <f t="shared" si="65"/>
        <v>0.1829778424</v>
      </c>
      <c r="AC38" s="78">
        <f t="shared" si="65"/>
        <v>0.1429209482</v>
      </c>
      <c r="AD38" s="78">
        <f t="shared" si="65"/>
        <v>0.09633410774</v>
      </c>
      <c r="AE38" s="78">
        <f t="shared" si="65"/>
        <v>0.07618392867</v>
      </c>
      <c r="AF38" s="78">
        <f t="shared" si="65"/>
        <v>0.09918841363</v>
      </c>
      <c r="AG38" s="78">
        <f t="shared" si="65"/>
        <v>0.05484988446</v>
      </c>
    </row>
    <row r="39">
      <c r="A39" s="76">
        <v>5.0</v>
      </c>
      <c r="B39" s="68" t="s">
        <v>94</v>
      </c>
      <c r="C39" s="96">
        <f t="shared" si="34"/>
        <v>0.915311</v>
      </c>
      <c r="D39" s="96">
        <f t="shared" si="35"/>
        <v>0.079904</v>
      </c>
      <c r="E39" s="96">
        <f t="shared" si="36"/>
        <v>0.000664</v>
      </c>
      <c r="F39" s="96">
        <f t="shared" si="37"/>
        <v>0.000684</v>
      </c>
      <c r="G39" s="96">
        <f t="shared" si="38"/>
        <v>0.000831</v>
      </c>
      <c r="H39" s="96">
        <f t="shared" si="39"/>
        <v>0.0012</v>
      </c>
      <c r="I39" s="96">
        <f t="shared" si="40"/>
        <v>0.00000663</v>
      </c>
      <c r="J39" s="96">
        <f t="shared" si="41"/>
        <v>0.000028</v>
      </c>
      <c r="K39" s="96">
        <f t="shared" si="42"/>
        <v>0.001371</v>
      </c>
      <c r="L39" s="99">
        <f t="shared" si="43"/>
        <v>23100000000</v>
      </c>
      <c r="M39" s="65"/>
      <c r="O39" s="100">
        <f t="shared" ref="O39:W39" si="66">C39*$L39</f>
        <v>21143684100</v>
      </c>
      <c r="P39" s="100">
        <f t="shared" si="66"/>
        <v>1845782400</v>
      </c>
      <c r="Q39" s="100">
        <f t="shared" si="66"/>
        <v>15338400</v>
      </c>
      <c r="R39" s="100">
        <f t="shared" si="66"/>
        <v>15800400</v>
      </c>
      <c r="S39" s="100">
        <f t="shared" si="66"/>
        <v>19196100</v>
      </c>
      <c r="T39" s="100">
        <f t="shared" si="66"/>
        <v>27720000</v>
      </c>
      <c r="U39" s="100">
        <f t="shared" si="66"/>
        <v>153153</v>
      </c>
      <c r="V39" s="100">
        <f t="shared" si="66"/>
        <v>646800</v>
      </c>
      <c r="W39" s="100">
        <f t="shared" si="66"/>
        <v>31670100</v>
      </c>
      <c r="X39" s="65"/>
      <c r="Y39" s="78">
        <f t="shared" ref="Y39:AG39" si="67">O39/O$45</f>
        <v>0.143737224</v>
      </c>
      <c r="Z39" s="78">
        <f t="shared" si="67"/>
        <v>0.02862752048</v>
      </c>
      <c r="AA39" s="78">
        <f t="shared" si="67"/>
        <v>0.01109746604</v>
      </c>
      <c r="AB39" s="78">
        <f t="shared" si="67"/>
        <v>0.01156074441</v>
      </c>
      <c r="AC39" s="78">
        <f t="shared" si="67"/>
        <v>0.04954345515</v>
      </c>
      <c r="AD39" s="78">
        <f t="shared" si="67"/>
        <v>0.04367373976</v>
      </c>
      <c r="AE39" s="78">
        <f t="shared" si="67"/>
        <v>0.01189729607</v>
      </c>
      <c r="AF39" s="78">
        <f t="shared" si="67"/>
        <v>0.01052088036</v>
      </c>
      <c r="AG39" s="78">
        <f t="shared" si="67"/>
        <v>0.1450917922</v>
      </c>
    </row>
    <row r="40">
      <c r="A40" s="76">
        <v>5.0</v>
      </c>
      <c r="B40" s="68" t="s">
        <v>96</v>
      </c>
      <c r="C40" s="96">
        <f t="shared" si="34"/>
        <v>0.90531</v>
      </c>
      <c r="D40" s="96">
        <f t="shared" si="35"/>
        <v>0.089499</v>
      </c>
      <c r="E40" s="96">
        <f t="shared" si="36"/>
        <v>0.000908</v>
      </c>
      <c r="F40" s="96">
        <f t="shared" si="37"/>
        <v>0.001019</v>
      </c>
      <c r="G40" s="96">
        <f t="shared" si="38"/>
        <v>0.001241</v>
      </c>
      <c r="H40" s="96">
        <f t="shared" si="39"/>
        <v>0.000947</v>
      </c>
      <c r="I40" s="96">
        <f t="shared" si="40"/>
        <v>0.00000957</v>
      </c>
      <c r="J40" s="96">
        <f t="shared" si="41"/>
        <v>0.0000426</v>
      </c>
      <c r="K40" s="96">
        <f t="shared" si="42"/>
        <v>0.001025</v>
      </c>
      <c r="L40" s="99">
        <f t="shared" si="43"/>
        <v>51300000000</v>
      </c>
      <c r="M40" s="65"/>
      <c r="O40" s="100">
        <f t="shared" ref="O40:W40" si="68">C40*$L40</f>
        <v>46442403000</v>
      </c>
      <c r="P40" s="100">
        <f t="shared" si="68"/>
        <v>4591298700</v>
      </c>
      <c r="Q40" s="100">
        <f t="shared" si="68"/>
        <v>46580400</v>
      </c>
      <c r="R40" s="100">
        <f t="shared" si="68"/>
        <v>52274700</v>
      </c>
      <c r="S40" s="100">
        <f t="shared" si="68"/>
        <v>63663300</v>
      </c>
      <c r="T40" s="100">
        <f t="shared" si="68"/>
        <v>48581100</v>
      </c>
      <c r="U40" s="100">
        <f t="shared" si="68"/>
        <v>490941</v>
      </c>
      <c r="V40" s="100">
        <f t="shared" si="68"/>
        <v>2185380</v>
      </c>
      <c r="W40" s="100">
        <f t="shared" si="68"/>
        <v>52582500</v>
      </c>
      <c r="X40" s="65"/>
      <c r="Y40" s="78">
        <f t="shared" ref="Y40:AG40" si="69">O40/O$45</f>
        <v>0.315720858</v>
      </c>
      <c r="Z40" s="78">
        <f t="shared" si="69"/>
        <v>0.07120963857</v>
      </c>
      <c r="AA40" s="78">
        <f t="shared" si="69"/>
        <v>0.03370132525</v>
      </c>
      <c r="AB40" s="78">
        <f t="shared" si="69"/>
        <v>0.03824804725</v>
      </c>
      <c r="AC40" s="78">
        <f t="shared" si="69"/>
        <v>0.1643094091</v>
      </c>
      <c r="AD40" s="78">
        <f t="shared" si="69"/>
        <v>0.07654106489</v>
      </c>
      <c r="AE40" s="78">
        <f t="shared" si="69"/>
        <v>0.03813748624</v>
      </c>
      <c r="AF40" s="78">
        <f t="shared" si="69"/>
        <v>0.03554749772</v>
      </c>
      <c r="AG40" s="78">
        <f t="shared" si="69"/>
        <v>0.2408988025</v>
      </c>
    </row>
    <row r="41">
      <c r="A41" s="76">
        <v>5.0</v>
      </c>
      <c r="B41" s="68" t="s">
        <v>98</v>
      </c>
      <c r="C41" s="96">
        <f t="shared" si="34"/>
        <v>0.890859</v>
      </c>
      <c r="D41" s="96">
        <f t="shared" si="35"/>
        <v>0.103963</v>
      </c>
      <c r="E41" s="96">
        <f t="shared" si="36"/>
        <v>0.000962</v>
      </c>
      <c r="F41" s="96">
        <f t="shared" si="37"/>
        <v>0.001135</v>
      </c>
      <c r="G41" s="96">
        <f t="shared" si="38"/>
        <v>0.001456</v>
      </c>
      <c r="H41" s="96">
        <f t="shared" si="39"/>
        <v>0.001068</v>
      </c>
      <c r="I41" s="96">
        <f t="shared" si="40"/>
        <v>0.0000073</v>
      </c>
      <c r="J41" s="96">
        <f t="shared" si="41"/>
        <v>0.0000488</v>
      </c>
      <c r="K41" s="96">
        <f t="shared" si="42"/>
        <v>0.000501</v>
      </c>
      <c r="L41" s="99">
        <f t="shared" si="43"/>
        <v>61600000000</v>
      </c>
      <c r="M41" s="65"/>
      <c r="O41" s="100">
        <f t="shared" ref="O41:W41" si="70">C41*$L41</f>
        <v>54876914400</v>
      </c>
      <c r="P41" s="100">
        <f t="shared" si="70"/>
        <v>6404120800</v>
      </c>
      <c r="Q41" s="100">
        <f t="shared" si="70"/>
        <v>59259200</v>
      </c>
      <c r="R41" s="100">
        <f t="shared" si="70"/>
        <v>69916000</v>
      </c>
      <c r="S41" s="100">
        <f t="shared" si="70"/>
        <v>89689600</v>
      </c>
      <c r="T41" s="100">
        <f t="shared" si="70"/>
        <v>65788800</v>
      </c>
      <c r="U41" s="100">
        <f t="shared" si="70"/>
        <v>449680</v>
      </c>
      <c r="V41" s="100">
        <f t="shared" si="70"/>
        <v>3006080</v>
      </c>
      <c r="W41" s="100">
        <f t="shared" si="70"/>
        <v>30861600</v>
      </c>
      <c r="X41" s="65"/>
      <c r="Y41" s="78">
        <f t="shared" ref="Y41:AG41" si="71">O41/O$45</f>
        <v>0.3730596476</v>
      </c>
      <c r="Z41" s="78">
        <f t="shared" si="71"/>
        <v>0.09932595488</v>
      </c>
      <c r="AA41" s="78">
        <f t="shared" si="71"/>
        <v>0.04287454752</v>
      </c>
      <c r="AB41" s="78">
        <f t="shared" si="71"/>
        <v>0.05115573063</v>
      </c>
      <c r="AC41" s="78">
        <f t="shared" si="71"/>
        <v>0.2314810131</v>
      </c>
      <c r="AD41" s="78">
        <f t="shared" si="71"/>
        <v>0.1036523424</v>
      </c>
      <c r="AE41" s="78">
        <f t="shared" si="71"/>
        <v>0.0349322318</v>
      </c>
      <c r="AF41" s="78">
        <f t="shared" si="71"/>
        <v>0.04889704396</v>
      </c>
      <c r="AG41" s="78">
        <f t="shared" si="71"/>
        <v>0.1413877713</v>
      </c>
    </row>
    <row r="42">
      <c r="A42" s="76">
        <v>6.0</v>
      </c>
      <c r="B42" s="68" t="s">
        <v>94</v>
      </c>
      <c r="C42" s="96">
        <f t="shared" si="34"/>
        <v>0.680929</v>
      </c>
      <c r="D42" s="96">
        <f t="shared" si="35"/>
        <v>0.308667</v>
      </c>
      <c r="E42" s="96">
        <f t="shared" si="36"/>
        <v>0.001767</v>
      </c>
      <c r="F42" s="96">
        <f t="shared" si="37"/>
        <v>0.001995</v>
      </c>
      <c r="G42" s="96">
        <f t="shared" si="38"/>
        <v>0.001613</v>
      </c>
      <c r="H42" s="96">
        <f t="shared" si="39"/>
        <v>0.002459</v>
      </c>
      <c r="I42" s="96">
        <f t="shared" si="40"/>
        <v>0.0000115</v>
      </c>
      <c r="J42" s="96">
        <f t="shared" si="41"/>
        <v>0.0000814</v>
      </c>
      <c r="K42" s="96">
        <f t="shared" si="42"/>
        <v>0.002478</v>
      </c>
      <c r="L42" s="99">
        <f t="shared" si="43"/>
        <v>2780000000</v>
      </c>
      <c r="M42" s="65"/>
      <c r="O42" s="100">
        <f t="shared" ref="O42:W42" si="72">C42*$L42</f>
        <v>1892982620</v>
      </c>
      <c r="P42" s="100">
        <f t="shared" si="72"/>
        <v>858094260</v>
      </c>
      <c r="Q42" s="100">
        <f t="shared" si="72"/>
        <v>4912260</v>
      </c>
      <c r="R42" s="100">
        <f t="shared" si="72"/>
        <v>5546100</v>
      </c>
      <c r="S42" s="100">
        <f t="shared" si="72"/>
        <v>4484140</v>
      </c>
      <c r="T42" s="100">
        <f t="shared" si="72"/>
        <v>6836020</v>
      </c>
      <c r="U42" s="100">
        <f t="shared" si="72"/>
        <v>31970</v>
      </c>
      <c r="V42" s="100">
        <f t="shared" si="72"/>
        <v>226292</v>
      </c>
      <c r="W42" s="100">
        <f t="shared" si="72"/>
        <v>6888840</v>
      </c>
      <c r="X42" s="65"/>
      <c r="Y42" s="78">
        <f t="shared" ref="Y42:AG42" si="73">O42/O$45</f>
        <v>0.01286871605</v>
      </c>
      <c r="Z42" s="78">
        <f t="shared" si="73"/>
        <v>0.01330877952</v>
      </c>
      <c r="AA42" s="78">
        <f t="shared" si="73"/>
        <v>0.00355406291</v>
      </c>
      <c r="AB42" s="78">
        <f t="shared" si="73"/>
        <v>0.004057938063</v>
      </c>
      <c r="AC42" s="78">
        <f t="shared" si="73"/>
        <v>0.01157317314</v>
      </c>
      <c r="AD42" s="78">
        <f t="shared" si="73"/>
        <v>0.01077036647</v>
      </c>
      <c r="AE42" s="78">
        <f t="shared" si="73"/>
        <v>0.002483507051</v>
      </c>
      <c r="AF42" s="78">
        <f t="shared" si="73"/>
        <v>0.003680876714</v>
      </c>
      <c r="AG42" s="78">
        <f t="shared" si="73"/>
        <v>0.03156018269</v>
      </c>
    </row>
    <row r="43">
      <c r="A43" s="76">
        <v>6.0</v>
      </c>
      <c r="B43" s="68" t="s">
        <v>96</v>
      </c>
      <c r="C43" s="96">
        <f t="shared" si="34"/>
        <v>0.714959</v>
      </c>
      <c r="D43" s="96">
        <f t="shared" si="35"/>
        <v>0.274302</v>
      </c>
      <c r="E43" s="96">
        <f t="shared" si="36"/>
        <v>0.001558</v>
      </c>
      <c r="F43" s="96">
        <f t="shared" si="37"/>
        <v>0.001429</v>
      </c>
      <c r="G43" s="96">
        <f t="shared" si="38"/>
        <v>0.0017</v>
      </c>
      <c r="H43" s="96">
        <f t="shared" si="39"/>
        <v>0.003769</v>
      </c>
      <c r="I43" s="96">
        <f t="shared" si="40"/>
        <v>0.0000116</v>
      </c>
      <c r="J43" s="96">
        <f t="shared" si="41"/>
        <v>0.0000659</v>
      </c>
      <c r="K43" s="96">
        <f t="shared" si="42"/>
        <v>0.002205</v>
      </c>
      <c r="L43" s="99">
        <f t="shared" si="43"/>
        <v>11300000000</v>
      </c>
      <c r="M43" s="65"/>
      <c r="O43" s="100">
        <f t="shared" ref="O43:W43" si="74">C43*$L43</f>
        <v>8079036700</v>
      </c>
      <c r="P43" s="100">
        <f t="shared" si="74"/>
        <v>3099612600</v>
      </c>
      <c r="Q43" s="100">
        <f t="shared" si="74"/>
        <v>17605400</v>
      </c>
      <c r="R43" s="100">
        <f t="shared" si="74"/>
        <v>16147700</v>
      </c>
      <c r="S43" s="100">
        <f t="shared" si="74"/>
        <v>19210000</v>
      </c>
      <c r="T43" s="100">
        <f t="shared" si="74"/>
        <v>42589700</v>
      </c>
      <c r="U43" s="100">
        <f t="shared" si="74"/>
        <v>131080</v>
      </c>
      <c r="V43" s="100">
        <f t="shared" si="74"/>
        <v>744670</v>
      </c>
      <c r="W43" s="100">
        <f t="shared" si="74"/>
        <v>24916500</v>
      </c>
      <c r="X43" s="65"/>
      <c r="Y43" s="78">
        <f t="shared" ref="Y43:AG43" si="75">O43/O$45</f>
        <v>0.05492223127</v>
      </c>
      <c r="Z43" s="78">
        <f t="shared" si="75"/>
        <v>0.0480740434</v>
      </c>
      <c r="AA43" s="78">
        <f t="shared" si="75"/>
        <v>0.01273766029</v>
      </c>
      <c r="AB43" s="78">
        <f t="shared" si="75"/>
        <v>0.01181485485</v>
      </c>
      <c r="AC43" s="78">
        <f t="shared" si="75"/>
        <v>0.04957932984</v>
      </c>
      <c r="AD43" s="78">
        <f t="shared" si="75"/>
        <v>0.06710142404</v>
      </c>
      <c r="AE43" s="78">
        <f t="shared" si="75"/>
        <v>0.01018261195</v>
      </c>
      <c r="AF43" s="78">
        <f t="shared" si="75"/>
        <v>0.01211283856</v>
      </c>
      <c r="AG43" s="78">
        <f t="shared" si="75"/>
        <v>0.1141511912</v>
      </c>
    </row>
    <row r="44">
      <c r="A44" s="76">
        <v>6.0</v>
      </c>
      <c r="B44" s="68" t="s">
        <v>98</v>
      </c>
      <c r="C44" s="96">
        <f t="shared" si="34"/>
        <v>0.687492</v>
      </c>
      <c r="D44" s="96">
        <f t="shared" si="35"/>
        <v>0.301694</v>
      </c>
      <c r="E44" s="96">
        <f t="shared" si="36"/>
        <v>0.001657</v>
      </c>
      <c r="F44" s="96">
        <f t="shared" si="37"/>
        <v>0.001687</v>
      </c>
      <c r="G44" s="96">
        <f t="shared" si="38"/>
        <v>0.002423</v>
      </c>
      <c r="H44" s="96">
        <f t="shared" si="39"/>
        <v>0.003559</v>
      </c>
      <c r="I44" s="96">
        <f t="shared" si="40"/>
        <v>0.0000138</v>
      </c>
      <c r="J44" s="96">
        <f t="shared" si="41"/>
        <v>0.000085</v>
      </c>
      <c r="K44" s="96">
        <f t="shared" si="42"/>
        <v>0.001389</v>
      </c>
      <c r="L44" s="99">
        <f t="shared" si="43"/>
        <v>12900000000</v>
      </c>
      <c r="M44" s="65"/>
      <c r="O44" s="100">
        <f t="shared" ref="O44:W44" si="76">C44*$L44</f>
        <v>8868646800</v>
      </c>
      <c r="P44" s="100">
        <f t="shared" si="76"/>
        <v>3891852600</v>
      </c>
      <c r="Q44" s="100">
        <f t="shared" si="76"/>
        <v>21375300</v>
      </c>
      <c r="R44" s="100">
        <f t="shared" si="76"/>
        <v>21762300</v>
      </c>
      <c r="S44" s="100">
        <f t="shared" si="76"/>
        <v>31256700</v>
      </c>
      <c r="T44" s="100">
        <f t="shared" si="76"/>
        <v>45911100</v>
      </c>
      <c r="U44" s="100">
        <f t="shared" si="76"/>
        <v>178020</v>
      </c>
      <c r="V44" s="100">
        <f t="shared" si="76"/>
        <v>1096500</v>
      </c>
      <c r="W44" s="100">
        <f t="shared" si="76"/>
        <v>17918100</v>
      </c>
      <c r="X44" s="65"/>
      <c r="Y44" s="78">
        <f t="shared" ref="Y44:AG44" si="77">O44/O$45</f>
        <v>0.06029009258</v>
      </c>
      <c r="Z44" s="78">
        <f t="shared" si="77"/>
        <v>0.06036144349</v>
      </c>
      <c r="AA44" s="78">
        <f t="shared" si="77"/>
        <v>0.01546521579</v>
      </c>
      <c r="AB44" s="78">
        <f t="shared" si="77"/>
        <v>0.01592291259</v>
      </c>
      <c r="AC44" s="78">
        <f t="shared" si="77"/>
        <v>0.0806708089</v>
      </c>
      <c r="AD44" s="78">
        <f t="shared" si="77"/>
        <v>0.07233439515</v>
      </c>
      <c r="AE44" s="78">
        <f t="shared" si="77"/>
        <v>0.01382902487</v>
      </c>
      <c r="AF44" s="78">
        <f t="shared" si="77"/>
        <v>0.0178357225</v>
      </c>
      <c r="AG44" s="78">
        <f t="shared" si="77"/>
        <v>0.08208907588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147099571753</v>
      </c>
      <c r="P45" s="102">
        <f t="shared" si="78"/>
        <v>64475804009</v>
      </c>
      <c r="Q45" s="102">
        <f t="shared" si="78"/>
        <v>1382153362</v>
      </c>
      <c r="R45" s="102">
        <f t="shared" si="78"/>
        <v>1366728598</v>
      </c>
      <c r="S45" s="102">
        <f t="shared" si="78"/>
        <v>387459856</v>
      </c>
      <c r="T45" s="102">
        <f t="shared" si="78"/>
        <v>634706351</v>
      </c>
      <c r="U45" s="102">
        <f t="shared" si="78"/>
        <v>12872925</v>
      </c>
      <c r="V45" s="102">
        <f t="shared" si="78"/>
        <v>61477745</v>
      </c>
      <c r="W45" s="102">
        <f t="shared" si="78"/>
        <v>218276303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-27.5232</v>
      </c>
      <c r="D49" s="106">
        <v>0.508364</v>
      </c>
      <c r="E49" s="84">
        <v>-42.8886</v>
      </c>
      <c r="F49" s="106">
        <v>0.471987</v>
      </c>
      <c r="G49" s="108">
        <v>-1183.44</v>
      </c>
      <c r="H49" s="106">
        <v>0.006697</v>
      </c>
      <c r="I49" s="106">
        <v>-1259.56</v>
      </c>
      <c r="J49" s="106">
        <v>0.005684</v>
      </c>
      <c r="K49" s="106">
        <v>-733.064</v>
      </c>
      <c r="L49" s="109">
        <v>0.001577</v>
      </c>
      <c r="M49" s="107">
        <v>370.665</v>
      </c>
      <c r="N49" s="106">
        <v>0.00427</v>
      </c>
      <c r="O49" s="107">
        <v>133.633</v>
      </c>
      <c r="P49" s="109">
        <v>6.69E-5</v>
      </c>
      <c r="Q49" s="107">
        <v>1253.7</v>
      </c>
      <c r="R49" s="109">
        <v>2.2E-4</v>
      </c>
      <c r="S49" s="107">
        <v>-1660.0</v>
      </c>
      <c r="T49" s="106">
        <v>0.001134</v>
      </c>
      <c r="U49" s="88">
        <v>-50.4896</v>
      </c>
      <c r="V49" s="88">
        <v>15.8133</v>
      </c>
      <c r="W49" s="109">
        <v>2.1E8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-25.3508</v>
      </c>
      <c r="D50" s="106">
        <v>0.451544</v>
      </c>
      <c r="E50" s="84">
        <v>-29.0511</v>
      </c>
      <c r="F50" s="106">
        <v>0.529774</v>
      </c>
      <c r="G50" s="108">
        <v>-1073.77</v>
      </c>
      <c r="H50" s="106">
        <v>0.007901</v>
      </c>
      <c r="I50" s="106">
        <v>-1303.69</v>
      </c>
      <c r="J50" s="106">
        <v>0.004944</v>
      </c>
      <c r="K50" s="106">
        <v>-765.439</v>
      </c>
      <c r="L50" s="109">
        <v>0.001299</v>
      </c>
      <c r="M50" s="107">
        <v>408.649</v>
      </c>
      <c r="N50" s="106">
        <v>0.003464</v>
      </c>
      <c r="O50" s="107">
        <v>192.713</v>
      </c>
      <c r="P50" s="109">
        <v>3.36E-5</v>
      </c>
      <c r="Q50" s="107">
        <v>1131.59</v>
      </c>
      <c r="R50" s="109">
        <v>2.71E-4</v>
      </c>
      <c r="S50" s="107">
        <v>-1660.0</v>
      </c>
      <c r="T50" s="106">
        <v>7.7E-4</v>
      </c>
      <c r="U50" s="88">
        <v>-42.3088</v>
      </c>
      <c r="V50" s="88">
        <v>9.32319</v>
      </c>
      <c r="W50" s="109">
        <v>6.05E8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-26.6336</v>
      </c>
      <c r="D51" s="106">
        <v>0.400162</v>
      </c>
      <c r="E51" s="84">
        <v>-31.7077</v>
      </c>
      <c r="F51" s="109">
        <v>0.578612</v>
      </c>
      <c r="G51" s="108">
        <v>-1324.26</v>
      </c>
      <c r="H51" s="109">
        <v>0.006842</v>
      </c>
      <c r="I51" s="106">
        <v>-1403.3</v>
      </c>
      <c r="J51" s="109">
        <v>0.005845</v>
      </c>
      <c r="K51" s="106">
        <v>-859.753</v>
      </c>
      <c r="L51" s="109">
        <v>0.0012</v>
      </c>
      <c r="M51" s="107">
        <v>354.08</v>
      </c>
      <c r="N51" s="106">
        <v>0.006219</v>
      </c>
      <c r="O51" s="107">
        <v>68.7893</v>
      </c>
      <c r="P51" s="109">
        <v>1.36E-4</v>
      </c>
      <c r="Q51" s="107">
        <v>1191.42</v>
      </c>
      <c r="R51" s="109">
        <v>2.88E-4</v>
      </c>
      <c r="S51" s="107">
        <v>-1660.0</v>
      </c>
      <c r="T51" s="106">
        <v>6.96E-4</v>
      </c>
      <c r="U51" s="88">
        <v>-45.8984</v>
      </c>
      <c r="V51" s="88">
        <v>12.5716</v>
      </c>
      <c r="W51" s="109">
        <v>3.33E8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-26.746</v>
      </c>
      <c r="D52" s="106">
        <v>0.251837</v>
      </c>
      <c r="E52" s="84">
        <v>-200.677</v>
      </c>
      <c r="F52" s="106">
        <v>0.690825</v>
      </c>
      <c r="G52" s="108">
        <v>-2670.84</v>
      </c>
      <c r="H52" s="109">
        <v>0.032869</v>
      </c>
      <c r="I52" s="106">
        <v>-2560.8</v>
      </c>
      <c r="J52" s="109">
        <v>0.018651</v>
      </c>
      <c r="K52" s="106">
        <v>-764.364</v>
      </c>
      <c r="L52" s="109">
        <v>7.85E-4</v>
      </c>
      <c r="M52" s="107">
        <v>921.028</v>
      </c>
      <c r="N52" s="106">
        <v>0.002866</v>
      </c>
      <c r="O52" s="107">
        <v>206.774</v>
      </c>
      <c r="P52" s="106">
        <v>3.18E-4</v>
      </c>
      <c r="Q52" s="107">
        <v>2451.9</v>
      </c>
      <c r="R52" s="106">
        <v>0.001096</v>
      </c>
      <c r="S52" s="107">
        <v>-1660.0</v>
      </c>
      <c r="T52" s="106">
        <v>7.51E-4</v>
      </c>
      <c r="U52" s="88">
        <v>-277.372</v>
      </c>
      <c r="V52" s="88">
        <v>10.3708</v>
      </c>
      <c r="W52" s="109">
        <v>4.89E8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-26.896</v>
      </c>
      <c r="D53" s="106">
        <v>0.096515</v>
      </c>
      <c r="E53" s="84">
        <v>-210.641</v>
      </c>
      <c r="F53" s="106">
        <v>0.837365</v>
      </c>
      <c r="G53" s="108">
        <v>-2411.2</v>
      </c>
      <c r="H53" s="106">
        <v>0.041509</v>
      </c>
      <c r="I53" s="106">
        <v>-2459.66</v>
      </c>
      <c r="J53" s="109">
        <v>0.018416</v>
      </c>
      <c r="K53" s="106">
        <v>-808.532</v>
      </c>
      <c r="L53" s="109">
        <v>3.12E-4</v>
      </c>
      <c r="M53" s="107">
        <v>1358.47</v>
      </c>
      <c r="N53" s="106">
        <v>0.003771</v>
      </c>
      <c r="O53" s="107">
        <v>184.775</v>
      </c>
      <c r="P53" s="106">
        <v>4.16E-4</v>
      </c>
      <c r="Q53" s="107">
        <v>2282.43</v>
      </c>
      <c r="R53" s="106">
        <v>0.00143</v>
      </c>
      <c r="S53" s="107">
        <v>-1660.0</v>
      </c>
      <c r="T53" s="109">
        <v>2.67E-4</v>
      </c>
      <c r="U53" s="88">
        <v>-316.595</v>
      </c>
      <c r="V53" s="88">
        <v>4.28375</v>
      </c>
      <c r="W53" s="109">
        <v>2.86E9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-24.4938</v>
      </c>
      <c r="D54" s="106">
        <v>0.015986</v>
      </c>
      <c r="E54" s="84">
        <v>-79.8949</v>
      </c>
      <c r="F54" s="106">
        <v>0.95237</v>
      </c>
      <c r="G54" s="108">
        <v>-1626.42</v>
      </c>
      <c r="H54" s="106">
        <v>0.014463</v>
      </c>
      <c r="I54" s="106">
        <v>-2249.5</v>
      </c>
      <c r="J54" s="109">
        <v>0.004405</v>
      </c>
      <c r="K54" s="106">
        <v>-883.663</v>
      </c>
      <c r="L54" s="109">
        <v>4.26E-5</v>
      </c>
      <c r="M54" s="107">
        <v>635.078</v>
      </c>
      <c r="N54" s="106">
        <v>0.01151</v>
      </c>
      <c r="O54" s="107">
        <v>93.588</v>
      </c>
      <c r="P54" s="109">
        <v>2.47E-4</v>
      </c>
      <c r="Q54" s="107">
        <v>1094.13</v>
      </c>
      <c r="R54" s="106">
        <v>9.34E-4</v>
      </c>
      <c r="S54" s="107">
        <v>-1660.0</v>
      </c>
      <c r="T54" s="109">
        <v>4.21E-5</v>
      </c>
      <c r="U54" s="88">
        <v>-101.666</v>
      </c>
      <c r="V54" s="88">
        <v>2.27357</v>
      </c>
      <c r="W54" s="109">
        <v>1.02E10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-27.0757</v>
      </c>
      <c r="D55" s="106">
        <v>0.192302</v>
      </c>
      <c r="E55" s="84">
        <v>-125.98</v>
      </c>
      <c r="F55" s="106">
        <v>0.725849</v>
      </c>
      <c r="G55" s="108">
        <v>-2028.59</v>
      </c>
      <c r="H55" s="106">
        <v>0.027625</v>
      </c>
      <c r="I55" s="106">
        <v>-2090.54</v>
      </c>
      <c r="J55" s="106">
        <v>0.044022</v>
      </c>
      <c r="K55" s="106">
        <v>-1867.95</v>
      </c>
      <c r="L55" s="109">
        <v>0.003648</v>
      </c>
      <c r="M55" s="107">
        <v>649.708</v>
      </c>
      <c r="N55" s="106">
        <v>0.00362</v>
      </c>
      <c r="O55" s="107">
        <v>145.678</v>
      </c>
      <c r="P55" s="106">
        <v>2.25E-4</v>
      </c>
      <c r="Q55" s="107">
        <v>2092.3</v>
      </c>
      <c r="R55" s="106">
        <v>0.00104</v>
      </c>
      <c r="S55" s="107">
        <v>-1660.0</v>
      </c>
      <c r="T55" s="109">
        <v>0.001668</v>
      </c>
      <c r="U55" s="88">
        <v>-249.74</v>
      </c>
      <c r="V55" s="88">
        <v>7.85286</v>
      </c>
      <c r="W55" s="109">
        <v>8.52E8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-25.291</v>
      </c>
      <c r="D56" s="106">
        <v>0.056291</v>
      </c>
      <c r="E56" s="84">
        <v>-114.434</v>
      </c>
      <c r="F56" s="106">
        <v>0.86019</v>
      </c>
      <c r="G56" s="108">
        <v>-1410.29</v>
      </c>
      <c r="H56" s="106">
        <v>0.036833</v>
      </c>
      <c r="I56" s="106">
        <v>-1594.44</v>
      </c>
      <c r="J56" s="106">
        <v>0.03693</v>
      </c>
      <c r="K56" s="106">
        <v>-1857.19</v>
      </c>
      <c r="L56" s="106">
        <v>0.001166</v>
      </c>
      <c r="M56" s="107">
        <v>978.701</v>
      </c>
      <c r="N56" s="106">
        <v>0.006376</v>
      </c>
      <c r="O56" s="107">
        <v>109.491</v>
      </c>
      <c r="P56" s="106">
        <v>2.89E-4</v>
      </c>
      <c r="Q56" s="107">
        <v>1420.37</v>
      </c>
      <c r="R56" s="106">
        <v>0.001458</v>
      </c>
      <c r="S56" s="107">
        <v>-1660.0</v>
      </c>
      <c r="T56" s="106">
        <v>4.66E-4</v>
      </c>
      <c r="U56" s="88">
        <v>-205.281</v>
      </c>
      <c r="V56" s="88">
        <v>2.75164</v>
      </c>
      <c r="W56" s="109">
        <v>6.94E9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-25.8141</v>
      </c>
      <c r="D57" s="106">
        <v>0.015592</v>
      </c>
      <c r="E57" s="84">
        <v>-66.4655</v>
      </c>
      <c r="F57" s="106">
        <v>0.916998</v>
      </c>
      <c r="G57" s="108">
        <v>-830.067</v>
      </c>
      <c r="H57" s="106">
        <v>0.031445</v>
      </c>
      <c r="I57" s="106">
        <v>-985.497</v>
      </c>
      <c r="J57" s="106">
        <v>0.025176</v>
      </c>
      <c r="K57" s="106">
        <v>-1827.54</v>
      </c>
      <c r="L57" s="106">
        <v>3.55E-4</v>
      </c>
      <c r="M57" s="107">
        <v>742.19</v>
      </c>
      <c r="N57" s="106">
        <v>0.00879</v>
      </c>
      <c r="O57" s="107">
        <v>66.2207</v>
      </c>
      <c r="P57" s="106">
        <v>2.51E-4</v>
      </c>
      <c r="Q57" s="107">
        <v>852.443</v>
      </c>
      <c r="R57" s="106">
        <v>0.001261</v>
      </c>
      <c r="S57" s="107">
        <v>-1660.0</v>
      </c>
      <c r="T57" s="106">
        <v>1.33E-4</v>
      </c>
      <c r="U57" s="88">
        <v>-105.516</v>
      </c>
      <c r="V57" s="88">
        <v>1.94793</v>
      </c>
      <c r="W57" s="109">
        <v>1.39E10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-27.0936</v>
      </c>
      <c r="D58" s="106">
        <v>0.281519</v>
      </c>
      <c r="E58" s="84">
        <v>-66.9008</v>
      </c>
      <c r="F58" s="106">
        <v>0.6649</v>
      </c>
      <c r="G58" s="108">
        <v>-1498.21</v>
      </c>
      <c r="H58" s="106">
        <v>0.011539</v>
      </c>
      <c r="I58" s="106">
        <v>-1466.91</v>
      </c>
      <c r="J58" s="106">
        <v>0.015562</v>
      </c>
      <c r="K58" s="106">
        <v>-1347.79</v>
      </c>
      <c r="L58" s="109">
        <v>0.014121</v>
      </c>
      <c r="M58" s="107">
        <v>602.482</v>
      </c>
      <c r="N58" s="106">
        <v>0.003767</v>
      </c>
      <c r="O58" s="107">
        <v>115.456</v>
      </c>
      <c r="P58" s="109">
        <v>9.72E-5</v>
      </c>
      <c r="Q58" s="107">
        <v>1363.43</v>
      </c>
      <c r="R58" s="106">
        <v>4.64E-4</v>
      </c>
      <c r="S58" s="107">
        <v>-1660.0</v>
      </c>
      <c r="T58" s="106">
        <v>0.00803</v>
      </c>
      <c r="U58" s="88">
        <v>-121.674</v>
      </c>
      <c r="V58" s="88">
        <v>6.08663</v>
      </c>
      <c r="W58" s="109">
        <v>1.42E9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-26.7435</v>
      </c>
      <c r="D59" s="106">
        <v>0.179938</v>
      </c>
      <c r="E59" s="84">
        <v>-69.3935</v>
      </c>
      <c r="F59" s="106">
        <v>0.751099</v>
      </c>
      <c r="G59" s="108">
        <v>-1103.38</v>
      </c>
      <c r="H59" s="106">
        <v>0.01568</v>
      </c>
      <c r="I59" s="106">
        <v>-1051.86</v>
      </c>
      <c r="J59" s="106">
        <v>0.030448</v>
      </c>
      <c r="K59" s="106">
        <v>-1154.61</v>
      </c>
      <c r="L59" s="109">
        <v>0.012679</v>
      </c>
      <c r="M59" s="107">
        <v>705.002</v>
      </c>
      <c r="N59" s="106">
        <v>0.005179</v>
      </c>
      <c r="O59" s="107">
        <v>83.8574</v>
      </c>
      <c r="P59" s="109">
        <v>1.34E-4</v>
      </c>
      <c r="Q59" s="107">
        <v>1056.79</v>
      </c>
      <c r="R59" s="106">
        <v>7.44E-4</v>
      </c>
      <c r="S59" s="107">
        <v>-1660.0</v>
      </c>
      <c r="T59" s="106">
        <v>0.004098</v>
      </c>
      <c r="U59" s="88">
        <v>-123.255</v>
      </c>
      <c r="V59" s="88">
        <v>3.19659</v>
      </c>
      <c r="W59" s="109">
        <v>5.14E9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-28.3575</v>
      </c>
      <c r="D60" s="106">
        <v>0.270299</v>
      </c>
      <c r="E60" s="84">
        <v>-48.9118</v>
      </c>
      <c r="F60" s="106">
        <v>0.678338</v>
      </c>
      <c r="G60" s="108">
        <v>-710.533</v>
      </c>
      <c r="H60" s="106">
        <v>0.011646</v>
      </c>
      <c r="I60" s="106">
        <v>-668.615</v>
      </c>
      <c r="J60" s="106">
        <v>0.025755</v>
      </c>
      <c r="K60" s="106">
        <v>-896.84</v>
      </c>
      <c r="L60" s="109">
        <v>0.005703</v>
      </c>
      <c r="M60" s="107">
        <v>539.162</v>
      </c>
      <c r="N60" s="106">
        <v>0.006297</v>
      </c>
      <c r="O60" s="107">
        <v>54.045</v>
      </c>
      <c r="P60" s="109">
        <v>1.01E-4</v>
      </c>
      <c r="Q60" s="107">
        <v>668.532</v>
      </c>
      <c r="R60" s="106">
        <v>6.28E-4</v>
      </c>
      <c r="S60" s="107">
        <v>-1660.0</v>
      </c>
      <c r="T60" s="106">
        <v>0.001233</v>
      </c>
      <c r="U60" s="88">
        <v>-69.6801</v>
      </c>
      <c r="V60" s="88">
        <v>2.32715</v>
      </c>
      <c r="W60" s="109">
        <v>9.71E9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-28.0152</v>
      </c>
      <c r="D61" s="106">
        <v>0.915311</v>
      </c>
      <c r="E61" s="84">
        <v>-29.9656</v>
      </c>
      <c r="F61" s="106">
        <v>0.079904</v>
      </c>
      <c r="G61" s="108">
        <v>-1178.69</v>
      </c>
      <c r="H61" s="106">
        <v>6.64E-4</v>
      </c>
      <c r="I61" s="106">
        <v>-1206.41</v>
      </c>
      <c r="J61" s="106">
        <v>6.84E-4</v>
      </c>
      <c r="K61" s="106">
        <v>-769.035</v>
      </c>
      <c r="L61" s="109">
        <v>8.31E-4</v>
      </c>
      <c r="M61" s="107">
        <v>165.916</v>
      </c>
      <c r="N61" s="109">
        <v>0.0012</v>
      </c>
      <c r="O61" s="107">
        <v>89.2324</v>
      </c>
      <c r="P61" s="109">
        <v>6.63E-6</v>
      </c>
      <c r="Q61" s="107">
        <v>1071.96</v>
      </c>
      <c r="R61" s="109">
        <v>2.8E-5</v>
      </c>
      <c r="S61" s="107">
        <v>-1660.0</v>
      </c>
      <c r="T61" s="106">
        <v>0.001371</v>
      </c>
      <c r="U61" s="88">
        <v>-32.3296</v>
      </c>
      <c r="V61" s="88">
        <v>1.50751</v>
      </c>
      <c r="W61" s="109">
        <v>2.31E10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-32.3807</v>
      </c>
      <c r="D62" s="106">
        <v>0.90531</v>
      </c>
      <c r="E62" s="84">
        <v>-35.0668</v>
      </c>
      <c r="F62" s="106">
        <v>0.089499</v>
      </c>
      <c r="G62" s="108">
        <v>-933.479</v>
      </c>
      <c r="H62" s="106">
        <v>9.08E-4</v>
      </c>
      <c r="I62" s="106">
        <v>-915.524</v>
      </c>
      <c r="J62" s="106">
        <v>0.001019</v>
      </c>
      <c r="K62" s="106">
        <v>-660.688</v>
      </c>
      <c r="L62" s="109">
        <v>0.001241</v>
      </c>
      <c r="M62" s="107">
        <v>322.9</v>
      </c>
      <c r="N62" s="109">
        <v>9.47E-4</v>
      </c>
      <c r="O62" s="107">
        <v>71.4614</v>
      </c>
      <c r="P62" s="109">
        <v>9.57E-6</v>
      </c>
      <c r="Q62" s="107">
        <v>806.113</v>
      </c>
      <c r="R62" s="109">
        <v>4.26E-5</v>
      </c>
      <c r="S62" s="107">
        <v>-1660.0</v>
      </c>
      <c r="T62" s="106">
        <v>0.001025</v>
      </c>
      <c r="U62" s="88">
        <v>-36.4136</v>
      </c>
      <c r="V62" s="88">
        <v>1.01248</v>
      </c>
      <c r="W62" s="109">
        <v>5.13E10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-34.9292</v>
      </c>
      <c r="D63" s="106">
        <v>0.890859</v>
      </c>
      <c r="E63" s="84">
        <v>-29.141</v>
      </c>
      <c r="F63" s="106">
        <v>0.103963</v>
      </c>
      <c r="G63" s="108">
        <v>-613.896</v>
      </c>
      <c r="H63" s="106">
        <v>9.62E-4</v>
      </c>
      <c r="I63" s="106">
        <v>-595.292</v>
      </c>
      <c r="J63" s="106">
        <v>0.001135</v>
      </c>
      <c r="K63" s="106">
        <v>-464.979</v>
      </c>
      <c r="L63" s="109">
        <v>0.001456</v>
      </c>
      <c r="M63" s="107">
        <v>337.145</v>
      </c>
      <c r="N63" s="109">
        <v>0.001068</v>
      </c>
      <c r="O63" s="107">
        <v>45.1773</v>
      </c>
      <c r="P63" s="109">
        <v>7.3E-6</v>
      </c>
      <c r="Q63" s="107">
        <v>547.291</v>
      </c>
      <c r="R63" s="109">
        <v>4.88E-5</v>
      </c>
      <c r="S63" s="107">
        <v>-1660.0</v>
      </c>
      <c r="T63" s="106">
        <v>5.01E-4</v>
      </c>
      <c r="U63" s="88">
        <v>-36.5345</v>
      </c>
      <c r="V63" s="88">
        <v>0.923786</v>
      </c>
      <c r="W63" s="109">
        <v>6.16E10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-24.6986</v>
      </c>
      <c r="D64" s="106">
        <v>0.680929</v>
      </c>
      <c r="E64" s="84">
        <v>-18.4349</v>
      </c>
      <c r="F64" s="106">
        <v>0.308667</v>
      </c>
      <c r="G64" s="108">
        <v>-953.437</v>
      </c>
      <c r="H64" s="106">
        <v>0.001767</v>
      </c>
      <c r="I64" s="106">
        <v>-913.59</v>
      </c>
      <c r="J64" s="106">
        <v>0.001995</v>
      </c>
      <c r="K64" s="106">
        <v>-488.422</v>
      </c>
      <c r="L64" s="109">
        <v>0.001613</v>
      </c>
      <c r="M64" s="107">
        <v>213.71</v>
      </c>
      <c r="N64" s="109">
        <v>0.002459</v>
      </c>
      <c r="O64" s="107">
        <v>101.653</v>
      </c>
      <c r="P64" s="109">
        <v>1.15E-5</v>
      </c>
      <c r="Q64" s="107">
        <v>946.005</v>
      </c>
      <c r="R64" s="109">
        <v>8.14E-5</v>
      </c>
      <c r="S64" s="107">
        <v>-1660.0</v>
      </c>
      <c r="T64" s="106">
        <v>0.002478</v>
      </c>
      <c r="U64" s="88">
        <v>-30.3122</v>
      </c>
      <c r="V64" s="88">
        <v>4.35247</v>
      </c>
      <c r="W64" s="109">
        <v>2.78E9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-25.3563</v>
      </c>
      <c r="D65" s="106">
        <v>0.714959</v>
      </c>
      <c r="E65" s="84">
        <v>-17.6455</v>
      </c>
      <c r="F65" s="106">
        <v>0.274302</v>
      </c>
      <c r="G65" s="108">
        <v>-809.363</v>
      </c>
      <c r="H65" s="106">
        <v>0.001558</v>
      </c>
      <c r="I65" s="106">
        <v>-861.085</v>
      </c>
      <c r="J65" s="106">
        <v>0.001429</v>
      </c>
      <c r="K65" s="106">
        <v>-436.535</v>
      </c>
      <c r="L65" s="109">
        <v>0.0017</v>
      </c>
      <c r="M65" s="107">
        <v>138.351</v>
      </c>
      <c r="N65" s="109">
        <v>0.003769</v>
      </c>
      <c r="O65" s="107">
        <v>82.4957</v>
      </c>
      <c r="P65" s="109">
        <v>1.16E-5</v>
      </c>
      <c r="Q65" s="107">
        <v>770.954</v>
      </c>
      <c r="R65" s="109">
        <v>6.59E-5</v>
      </c>
      <c r="S65" s="107">
        <v>-1660.0</v>
      </c>
      <c r="T65" s="106">
        <v>0.002205</v>
      </c>
      <c r="U65" s="88">
        <v>-29.2896</v>
      </c>
      <c r="V65" s="88">
        <v>2.15668</v>
      </c>
      <c r="W65" s="109">
        <v>1.13E10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-25.8797</v>
      </c>
      <c r="D66" s="106">
        <v>0.687492</v>
      </c>
      <c r="E66" s="84">
        <v>-17.2319</v>
      </c>
      <c r="F66" s="106">
        <v>0.301694</v>
      </c>
      <c r="G66" s="108">
        <v>-594.063</v>
      </c>
      <c r="H66" s="106">
        <v>0.001657</v>
      </c>
      <c r="I66" s="106">
        <v>-533.238</v>
      </c>
      <c r="J66" s="106">
        <v>0.001687</v>
      </c>
      <c r="K66" s="106">
        <v>-316.751</v>
      </c>
      <c r="L66" s="109">
        <v>0.002423</v>
      </c>
      <c r="M66" s="107">
        <v>190.519</v>
      </c>
      <c r="N66" s="109">
        <v>0.003559</v>
      </c>
      <c r="O66" s="107">
        <v>56.527</v>
      </c>
      <c r="P66" s="109">
        <v>1.38E-5</v>
      </c>
      <c r="Q66" s="107">
        <v>497.307</v>
      </c>
      <c r="R66" s="109">
        <v>8.5E-5</v>
      </c>
      <c r="S66" s="107">
        <v>-1660.0</v>
      </c>
      <c r="T66" s="106">
        <v>0.001389</v>
      </c>
      <c r="U66" s="88">
        <v>-27.2273</v>
      </c>
      <c r="V66" s="88">
        <v>2.02212</v>
      </c>
      <c r="W66" s="109">
        <v>1.29E10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1.04E-11</v>
      </c>
      <c r="E70" s="109">
        <v>-2.07E-12</v>
      </c>
      <c r="F70" s="109">
        <v>3.28E-11</v>
      </c>
      <c r="G70" s="109">
        <v>7.54E-11</v>
      </c>
      <c r="H70" s="109">
        <v>-3.41E-10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-2.07E-12</v>
      </c>
      <c r="E71" s="109">
        <v>6.0E-11</v>
      </c>
      <c r="F71" s="109">
        <v>-2.57E-9</v>
      </c>
      <c r="G71" s="109">
        <v>1.15E-10</v>
      </c>
      <c r="H71" s="109">
        <v>-1.3E-9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3.28E-11</v>
      </c>
      <c r="E72" s="109">
        <v>-2.57E-9</v>
      </c>
      <c r="F72" s="109">
        <v>1.41E-7</v>
      </c>
      <c r="G72" s="109">
        <v>-3.98E-8</v>
      </c>
      <c r="H72" s="109">
        <v>8.95E-8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7.54E-11</v>
      </c>
      <c r="E73" s="109">
        <v>1.15E-10</v>
      </c>
      <c r="F73" s="109">
        <v>-3.98E-8</v>
      </c>
      <c r="G73" s="109">
        <v>4.74E-8</v>
      </c>
      <c r="H73" s="109">
        <v>-5.92E-8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-3.41E-10</v>
      </c>
      <c r="E74" s="109">
        <v>-1.3E-9</v>
      </c>
      <c r="F74" s="109">
        <v>8.95E-8</v>
      </c>
      <c r="G74" s="109">
        <v>-5.92E-8</v>
      </c>
      <c r="H74" s="109">
        <v>2.22E-7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0.5061064416</v>
      </c>
      <c r="D6" s="77">
        <f t="shared" ref="D6:D23" si="3">(E49*F49)/L6</f>
        <v>0.263552718</v>
      </c>
      <c r="E6" s="77">
        <f t="shared" ref="E6:E23" si="4">(G49*H49)/$L6</f>
        <v>0.0931174521</v>
      </c>
      <c r="F6" s="77">
        <f t="shared" ref="F6:F23" si="5">(J49*I49)/$L6</f>
        <v>0.07711633571</v>
      </c>
      <c r="G6" s="77">
        <f t="shared" ref="G6:G23" si="6">(K49*L49)/$L6</f>
        <v>0.02770711759</v>
      </c>
      <c r="H6" s="77">
        <f t="shared" ref="H6:H23" si="7">(M49*N49)/L6</f>
        <v>-0.03176943934</v>
      </c>
      <c r="I6" s="77">
        <f t="shared" ref="I6:I23" si="8">(O49*P49)/L6</f>
        <v>-0.0001153245306</v>
      </c>
      <c r="J6" s="77">
        <f t="shared" ref="J6:J23" si="9">(Q49*R49)/L6</f>
        <v>-0.003928249643</v>
      </c>
      <c r="K6" s="77">
        <f t="shared" ref="K6:K23" si="10">(S49*T49)/L6</f>
        <v>0.06822185299</v>
      </c>
      <c r="L6" s="23">
        <f t="shared" ref="L6:M6" si="1">U49</f>
        <v>-27.2036</v>
      </c>
      <c r="M6" s="23">
        <f t="shared" si="1"/>
        <v>18.2433</v>
      </c>
      <c r="N6" s="78">
        <f t="shared" ref="N6:N23" si="12">M6/abs(L6)</f>
        <v>0.6706208002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0.4860817628</v>
      </c>
      <c r="D7" s="77">
        <f t="shared" si="3"/>
        <v>0.280876594</v>
      </c>
      <c r="E7" s="77">
        <f t="shared" si="4"/>
        <v>0.09770774068</v>
      </c>
      <c r="F7" s="77">
        <f t="shared" si="5"/>
        <v>0.0906003275</v>
      </c>
      <c r="G7" s="77">
        <f t="shared" si="6"/>
        <v>0.02610528881</v>
      </c>
      <c r="H7" s="77">
        <f t="shared" si="7"/>
        <v>-0.03468126615</v>
      </c>
      <c r="I7" s="77">
        <f t="shared" si="8"/>
        <v>-0.00007517256466</v>
      </c>
      <c r="J7" s="77">
        <f t="shared" si="9"/>
        <v>-0.003113542406</v>
      </c>
      <c r="K7" s="77">
        <f t="shared" si="10"/>
        <v>0.05649612304</v>
      </c>
      <c r="L7" s="23">
        <f t="shared" ref="L7:M7" si="11">U50</f>
        <v>-24.9164</v>
      </c>
      <c r="M7" s="23">
        <f t="shared" si="11"/>
        <v>11.8648</v>
      </c>
      <c r="N7" s="78">
        <f t="shared" si="12"/>
        <v>0.4761843605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0.4772738115</v>
      </c>
      <c r="D8" s="77">
        <f t="shared" si="3"/>
        <v>0.3404381343</v>
      </c>
      <c r="E8" s="77">
        <f t="shared" si="4"/>
        <v>0.05508166767</v>
      </c>
      <c r="F8" s="77">
        <f t="shared" si="5"/>
        <v>0.1101732323</v>
      </c>
      <c r="G8" s="77">
        <f t="shared" si="6"/>
        <v>0.02835938197</v>
      </c>
      <c r="H8" s="77">
        <f t="shared" si="7"/>
        <v>-0.06839051986</v>
      </c>
      <c r="I8" s="77">
        <f t="shared" si="8"/>
        <v>-0.0002653018582</v>
      </c>
      <c r="J8" s="77">
        <f t="shared" si="9"/>
        <v>-0.005037299061</v>
      </c>
      <c r="K8" s="77">
        <f t="shared" si="10"/>
        <v>0.06234595258</v>
      </c>
      <c r="L8" s="23">
        <f t="shared" ref="L8:M8" si="13">U51</f>
        <v>-22.3389</v>
      </c>
      <c r="M8" s="23">
        <f t="shared" si="13"/>
        <v>16.1811</v>
      </c>
      <c r="N8" s="78">
        <f t="shared" si="12"/>
        <v>0.7243463196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0.01822670524</v>
      </c>
      <c r="D9" s="77">
        <f t="shared" si="3"/>
        <v>0.5039200833</v>
      </c>
      <c r="E9" s="77">
        <f t="shared" si="4"/>
        <v>0.3222721732</v>
      </c>
      <c r="F9" s="77">
        <f t="shared" si="5"/>
        <v>0.1693343519</v>
      </c>
      <c r="G9" s="77">
        <f t="shared" si="6"/>
        <v>0.001009527185</v>
      </c>
      <c r="H9" s="77">
        <f t="shared" si="7"/>
        <v>-0.008452070326</v>
      </c>
      <c r="I9" s="77">
        <f t="shared" si="8"/>
        <v>-0.0002399191378</v>
      </c>
      <c r="J9" s="77">
        <f t="shared" si="9"/>
        <v>-0.009701369797</v>
      </c>
      <c r="K9" s="77">
        <f t="shared" si="10"/>
        <v>0.003633137484</v>
      </c>
      <c r="L9" s="23">
        <f t="shared" ref="L9:M9" si="14">U52</f>
        <v>-289.678</v>
      </c>
      <c r="M9" s="23">
        <f t="shared" si="14"/>
        <v>10.8408</v>
      </c>
      <c r="N9" s="78">
        <f t="shared" si="12"/>
        <v>0.03742362209</v>
      </c>
      <c r="O9" s="82" t="s">
        <v>13</v>
      </c>
      <c r="P9" s="84">
        <v>-34.9364</v>
      </c>
      <c r="Q9" s="84">
        <v>0.740046</v>
      </c>
      <c r="R9" s="85">
        <f t="shared" ref="R9:R13" si="16">Q9/abs(P9)</f>
        <v>0.02118266335</v>
      </c>
      <c r="S9" s="86">
        <f>R9/sqrt(sum(Y39:Y41))</f>
        <v>0.02310519341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0.005623057797</v>
      </c>
      <c r="D10" s="77">
        <f t="shared" si="3"/>
        <v>0.5593141324</v>
      </c>
      <c r="E10" s="77">
        <f t="shared" si="4"/>
        <v>0.3183461982</v>
      </c>
      <c r="F10" s="77">
        <f t="shared" si="5"/>
        <v>0.1416144345</v>
      </c>
      <c r="G10" s="77">
        <f t="shared" si="6"/>
        <v>0.0003190126597</v>
      </c>
      <c r="H10" s="77">
        <f t="shared" si="7"/>
        <v>-0.01569197667</v>
      </c>
      <c r="I10" s="77">
        <f t="shared" si="8"/>
        <v>-0.0002457140243</v>
      </c>
      <c r="J10" s="77">
        <f t="shared" si="9"/>
        <v>-0.01033477665</v>
      </c>
      <c r="K10" s="77">
        <f t="shared" si="10"/>
        <v>0.001055436878</v>
      </c>
      <c r="L10" s="23">
        <f t="shared" ref="L10:M10" si="15">U53</f>
        <v>-336.581</v>
      </c>
      <c r="M10" s="23">
        <f t="shared" si="15"/>
        <v>4.47374</v>
      </c>
      <c r="N10" s="78">
        <f t="shared" si="12"/>
        <v>0.01329171878</v>
      </c>
      <c r="O10" s="82" t="s">
        <v>103</v>
      </c>
      <c r="P10" s="84">
        <v>-28.8786</v>
      </c>
      <c r="Q10" s="84">
        <v>1.72924</v>
      </c>
      <c r="R10" s="85">
        <f t="shared" si="16"/>
        <v>0.05987963405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0.002475606491</v>
      </c>
      <c r="D11" s="77">
        <f t="shared" si="3"/>
        <v>0.7537712692</v>
      </c>
      <c r="E11" s="77">
        <f t="shared" si="4"/>
        <v>0.2306162529</v>
      </c>
      <c r="F11" s="77">
        <f t="shared" si="5"/>
        <v>0.0954234284</v>
      </c>
      <c r="G11" s="77">
        <f t="shared" si="6"/>
        <v>0.0001313552848</v>
      </c>
      <c r="H11" s="77">
        <f t="shared" si="7"/>
        <v>-0.07267264571</v>
      </c>
      <c r="I11" s="77">
        <f t="shared" si="8"/>
        <v>-0.0002297866078</v>
      </c>
      <c r="J11" s="77">
        <f t="shared" si="9"/>
        <v>-0.01007790905</v>
      </c>
      <c r="K11" s="77">
        <f t="shared" si="10"/>
        <v>0.0005602550895</v>
      </c>
      <c r="L11" s="23">
        <f t="shared" ref="L11:M11" si="18">U54</f>
        <v>-101.925</v>
      </c>
      <c r="M11" s="23">
        <f t="shared" si="18"/>
        <v>2.30395</v>
      </c>
      <c r="N11" s="78">
        <f t="shared" si="12"/>
        <v>0.02260436596</v>
      </c>
      <c r="O11" s="82" t="s">
        <v>104</v>
      </c>
      <c r="P11" s="84">
        <v>-576.974</v>
      </c>
      <c r="Q11" s="84">
        <v>78.662</v>
      </c>
      <c r="R11" s="85">
        <f t="shared" si="16"/>
        <v>0.1363354328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0.0151269097</v>
      </c>
      <c r="D12" s="77">
        <f t="shared" si="3"/>
        <v>0.3660049362</v>
      </c>
      <c r="E12" s="77">
        <f t="shared" si="4"/>
        <v>0.2241033629</v>
      </c>
      <c r="F12" s="77">
        <f t="shared" si="5"/>
        <v>0.3741313239</v>
      </c>
      <c r="G12" s="77">
        <f t="shared" si="6"/>
        <v>0.02724980422</v>
      </c>
      <c r="H12" s="77">
        <f t="shared" si="7"/>
        <v>-0.0084429354</v>
      </c>
      <c r="I12" s="77">
        <f t="shared" si="8"/>
        <v>-0.0001259706118</v>
      </c>
      <c r="J12" s="77">
        <f t="shared" si="9"/>
        <v>-0.008675354594</v>
      </c>
      <c r="K12" s="77">
        <f t="shared" si="10"/>
        <v>0.01062588484</v>
      </c>
      <c r="L12" s="23">
        <f t="shared" ref="L12:M12" si="19">U55</f>
        <v>-280.419</v>
      </c>
      <c r="M12" s="23">
        <f t="shared" si="19"/>
        <v>8.48231</v>
      </c>
      <c r="N12" s="78">
        <f t="shared" si="12"/>
        <v>0.03024869927</v>
      </c>
      <c r="O12" s="82" t="s">
        <v>105</v>
      </c>
      <c r="P12" s="84">
        <v>-558.337</v>
      </c>
      <c r="Q12" s="84">
        <v>45.1116</v>
      </c>
      <c r="R12" s="85">
        <f t="shared" si="16"/>
        <v>0.08079636492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0.004644663136</v>
      </c>
      <c r="D13" s="77">
        <f t="shared" si="3"/>
        <v>0.4807261905</v>
      </c>
      <c r="E13" s="77">
        <f t="shared" si="4"/>
        <v>0.2539474465</v>
      </c>
      <c r="F13" s="77">
        <f t="shared" si="5"/>
        <v>0.2872578622</v>
      </c>
      <c r="G13" s="77">
        <f t="shared" si="6"/>
        <v>0.01018873987</v>
      </c>
      <c r="H13" s="77">
        <f t="shared" si="7"/>
        <v>-0.03009882622</v>
      </c>
      <c r="I13" s="77">
        <f t="shared" si="8"/>
        <v>-0.0001541778072</v>
      </c>
      <c r="J13" s="77">
        <f t="shared" si="9"/>
        <v>-0.01008805693</v>
      </c>
      <c r="K13" s="77">
        <f t="shared" si="10"/>
        <v>0.003585346625</v>
      </c>
      <c r="L13" s="23">
        <f t="shared" ref="L13:M13" si="20">U56</f>
        <v>-214.367</v>
      </c>
      <c r="M13" s="23">
        <f t="shared" si="20"/>
        <v>2.86073</v>
      </c>
      <c r="N13" s="78">
        <f t="shared" si="12"/>
        <v>0.01334501113</v>
      </c>
      <c r="O13" s="82" t="s">
        <v>106</v>
      </c>
      <c r="P13" s="84">
        <v>-459.825</v>
      </c>
      <c r="Q13" s="84">
        <v>100.604</v>
      </c>
      <c r="R13" s="85">
        <f t="shared" si="16"/>
        <v>0.2187875822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0.00232807076</v>
      </c>
      <c r="D14" s="77">
        <f t="shared" si="3"/>
        <v>0.5788526961</v>
      </c>
      <c r="E14" s="77">
        <f t="shared" si="4"/>
        <v>0.2487511105</v>
      </c>
      <c r="F14" s="77">
        <f t="shared" si="5"/>
        <v>0.2346594376</v>
      </c>
      <c r="G14" s="77">
        <f t="shared" si="6"/>
        <v>0.005986925592</v>
      </c>
      <c r="H14" s="77">
        <f t="shared" si="7"/>
        <v>-0.06222233872</v>
      </c>
      <c r="I14" s="77">
        <f t="shared" si="8"/>
        <v>-0.0001573900597</v>
      </c>
      <c r="J14" s="77">
        <f t="shared" si="9"/>
        <v>-0.01022408274</v>
      </c>
      <c r="K14" s="77">
        <f t="shared" si="10"/>
        <v>0.002023586778</v>
      </c>
      <c r="L14" s="23">
        <f t="shared" ref="L14:M14" si="21">U57</f>
        <v>-105.822</v>
      </c>
      <c r="M14" s="23">
        <f t="shared" si="21"/>
        <v>1.98678</v>
      </c>
      <c r="N14" s="78">
        <f t="shared" si="12"/>
        <v>0.01877473493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0.04821881066</v>
      </c>
      <c r="D15" s="77">
        <f t="shared" si="3"/>
        <v>0.3560703315</v>
      </c>
      <c r="E15" s="77">
        <f t="shared" si="4"/>
        <v>0.1402519613</v>
      </c>
      <c r="F15" s="77">
        <f t="shared" si="5"/>
        <v>0.1884273031</v>
      </c>
      <c r="G15" s="77">
        <f t="shared" si="6"/>
        <v>0.1705779363</v>
      </c>
      <c r="H15" s="77">
        <f t="shared" si="7"/>
        <v>-0.01693029422</v>
      </c>
      <c r="I15" s="77">
        <f t="shared" si="8"/>
        <v>-0.00008782770012</v>
      </c>
      <c r="J15" s="77">
        <f t="shared" si="9"/>
        <v>-0.00492172894</v>
      </c>
      <c r="K15" s="77">
        <f t="shared" si="10"/>
        <v>0.11841108</v>
      </c>
      <c r="L15" s="23">
        <f t="shared" ref="L15:M15" si="22">U58</f>
        <v>-131.624</v>
      </c>
      <c r="M15" s="23">
        <f t="shared" si="22"/>
        <v>6.67968</v>
      </c>
      <c r="N15" s="78">
        <f t="shared" si="12"/>
        <v>0.05074819182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0.02780486681</v>
      </c>
      <c r="D16" s="77">
        <f t="shared" si="3"/>
        <v>0.4245498535</v>
      </c>
      <c r="E16" s="77">
        <f t="shared" si="4"/>
        <v>0.135658335</v>
      </c>
      <c r="F16" s="77">
        <f t="shared" si="5"/>
        <v>0.2626016671</v>
      </c>
      <c r="G16" s="77">
        <f t="shared" si="6"/>
        <v>0.1256552904</v>
      </c>
      <c r="H16" s="77">
        <f t="shared" si="7"/>
        <v>-0.0290874028</v>
      </c>
      <c r="I16" s="77">
        <f t="shared" si="8"/>
        <v>-0.00008989488298</v>
      </c>
      <c r="J16" s="77">
        <f t="shared" si="9"/>
        <v>-0.006206492176</v>
      </c>
      <c r="K16" s="77">
        <f t="shared" si="10"/>
        <v>0.0591166307</v>
      </c>
      <c r="L16" s="23">
        <f t="shared" ref="L16:M16" si="23">U59</f>
        <v>-132.538</v>
      </c>
      <c r="M16" s="23">
        <f t="shared" si="23"/>
        <v>3.47997</v>
      </c>
      <c r="N16" s="78">
        <f t="shared" si="12"/>
        <v>0.02625639439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0.1071579127</v>
      </c>
      <c r="D17" s="77">
        <f t="shared" si="3"/>
        <v>0.479180799</v>
      </c>
      <c r="E17" s="77">
        <f t="shared" si="4"/>
        <v>0.1160422705</v>
      </c>
      <c r="F17" s="77">
        <f t="shared" si="5"/>
        <v>0.2464882029</v>
      </c>
      <c r="G17" s="77">
        <f t="shared" si="6"/>
        <v>0.07578246545</v>
      </c>
      <c r="H17" s="77">
        <f t="shared" si="7"/>
        <v>-0.04893053983</v>
      </c>
      <c r="I17" s="77">
        <f t="shared" si="8"/>
        <v>-0.00007925718777</v>
      </c>
      <c r="J17" s="77">
        <f t="shared" si="9"/>
        <v>-0.005871890784</v>
      </c>
      <c r="K17" s="77">
        <f t="shared" si="10"/>
        <v>0.03022132687</v>
      </c>
      <c r="L17" s="23">
        <f t="shared" ref="L17:M17" si="24">U60</f>
        <v>-69.5939</v>
      </c>
      <c r="M17" s="23">
        <f t="shared" si="24"/>
        <v>2.38652</v>
      </c>
      <c r="N17" s="78">
        <f t="shared" si="12"/>
        <v>0.03429208594</v>
      </c>
      <c r="O17" s="23"/>
      <c r="P17" s="23"/>
      <c r="Q17" s="93"/>
      <c r="R17" s="95" t="s">
        <v>108</v>
      </c>
      <c r="S17" s="96">
        <f>$R$9/sqrt(sum(Y27:Y29))</f>
        <v>0.4175203796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0.8077570386</v>
      </c>
      <c r="D18" s="77">
        <f t="shared" si="3"/>
        <v>0.06689717442</v>
      </c>
      <c r="E18" s="77">
        <f t="shared" si="4"/>
        <v>0.01944077404</v>
      </c>
      <c r="F18" s="77">
        <f t="shared" si="5"/>
        <v>0.02113927093</v>
      </c>
      <c r="G18" s="77">
        <f t="shared" si="6"/>
        <v>0.01950036297</v>
      </c>
      <c r="H18" s="77">
        <f t="shared" si="7"/>
        <v>-0.005467596716</v>
      </c>
      <c r="I18" s="77">
        <f t="shared" si="8"/>
        <v>-0.00001404336097</v>
      </c>
      <c r="J18" s="77">
        <f t="shared" si="9"/>
        <v>-0.0007361285092</v>
      </c>
      <c r="K18" s="77">
        <f t="shared" si="10"/>
        <v>0.07147632906</v>
      </c>
      <c r="L18" s="23">
        <f t="shared" ref="L18:M18" si="25">U61</f>
        <v>-31.8872</v>
      </c>
      <c r="M18" s="23">
        <f t="shared" si="25"/>
        <v>1.52034</v>
      </c>
      <c r="N18" s="78">
        <f t="shared" si="12"/>
        <v>0.04767869239</v>
      </c>
      <c r="O18" s="78">
        <f t="shared" ref="O18:O23" si="27">M18/abs(C61)/D61</f>
        <v>0.05902603148</v>
      </c>
      <c r="P18" s="23"/>
      <c r="Q18" s="93"/>
      <c r="R18" s="95" t="s">
        <v>109</v>
      </c>
      <c r="S18" s="96">
        <f>$R$9/sqrt(sum(Y30:Y32))</f>
        <v>0.3921818777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0.8200635795</v>
      </c>
      <c r="D19" s="77">
        <f t="shared" si="3"/>
        <v>0.0774997514</v>
      </c>
      <c r="E19" s="77">
        <f t="shared" si="4"/>
        <v>0.01918716161</v>
      </c>
      <c r="F19" s="77">
        <f t="shared" si="5"/>
        <v>0.02120566019</v>
      </c>
      <c r="G19" s="77">
        <f t="shared" si="6"/>
        <v>0.02237333464</v>
      </c>
      <c r="H19" s="77">
        <f t="shared" si="7"/>
        <v>-0.007568593209</v>
      </c>
      <c r="I19" s="77">
        <f t="shared" si="8"/>
        <v>-0.00001601163657</v>
      </c>
      <c r="J19" s="77">
        <f t="shared" si="9"/>
        <v>-0.0007618199004</v>
      </c>
      <c r="K19" s="77">
        <f t="shared" si="10"/>
        <v>0.04800177608</v>
      </c>
      <c r="L19" s="23">
        <f t="shared" ref="L19:M19" si="26">U62</f>
        <v>-36.0345</v>
      </c>
      <c r="M19" s="23">
        <f t="shared" si="26"/>
        <v>1.03057</v>
      </c>
      <c r="N19" s="78">
        <f t="shared" si="12"/>
        <v>0.02859953656</v>
      </c>
      <c r="O19" s="78">
        <f t="shared" si="27"/>
        <v>0.03487477955</v>
      </c>
      <c r="P19" s="97">
        <f>1/sqrt(1/O18^2+1/O19^2+1/O20^2)</f>
        <v>0.02112634129</v>
      </c>
      <c r="Q19" s="93"/>
      <c r="R19" s="95" t="s">
        <v>110</v>
      </c>
      <c r="S19" s="96">
        <f>$R$9/sqrt(sum(Y33:Y35))</f>
        <v>0.3458825708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0.8593993175</v>
      </c>
      <c r="D20" s="77">
        <f t="shared" si="3"/>
        <v>0.07934318897</v>
      </c>
      <c r="E20" s="77">
        <f t="shared" si="4"/>
        <v>0.01385954195</v>
      </c>
      <c r="F20" s="77">
        <f t="shared" si="5"/>
        <v>0.01632748293</v>
      </c>
      <c r="G20" s="77">
        <f t="shared" si="6"/>
        <v>0.01848919944</v>
      </c>
      <c r="H20" s="77">
        <f t="shared" si="7"/>
        <v>-0.009527442029</v>
      </c>
      <c r="I20" s="77">
        <f t="shared" si="8"/>
        <v>-0.000008023735389</v>
      </c>
      <c r="J20" s="77">
        <f t="shared" si="9"/>
        <v>-0.0006507433592</v>
      </c>
      <c r="K20" s="77">
        <f t="shared" si="10"/>
        <v>0.0227661627</v>
      </c>
      <c r="L20" s="23">
        <f t="shared" ref="L20:M20" si="28">U63</f>
        <v>-36.3847</v>
      </c>
      <c r="M20" s="23">
        <f t="shared" si="28"/>
        <v>0.929656</v>
      </c>
      <c r="N20" s="78">
        <f t="shared" si="12"/>
        <v>0.02555073973</v>
      </c>
      <c r="O20" s="78">
        <f t="shared" si="27"/>
        <v>0.02973092859</v>
      </c>
      <c r="P20" s="23"/>
      <c r="Q20" s="93"/>
      <c r="R20" s="95" t="s">
        <v>111</v>
      </c>
      <c r="S20" s="96">
        <f>$R$9/sqrt(sum(Y36:Y38))</f>
        <v>0.1373466111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0.5912233161</v>
      </c>
      <c r="D21" s="77">
        <f t="shared" si="3"/>
        <v>0.1656712864</v>
      </c>
      <c r="E21" s="77">
        <f t="shared" si="4"/>
        <v>0.04326141393</v>
      </c>
      <c r="F21" s="77">
        <f t="shared" si="5"/>
        <v>0.04041002554</v>
      </c>
      <c r="G21" s="77">
        <f t="shared" si="6"/>
        <v>0.02609017647</v>
      </c>
      <c r="H21" s="77">
        <f t="shared" si="7"/>
        <v>-0.01541160417</v>
      </c>
      <c r="I21" s="77">
        <f t="shared" si="8"/>
        <v>-0.00003201239527</v>
      </c>
      <c r="J21" s="77">
        <f t="shared" si="9"/>
        <v>-0.001927858763</v>
      </c>
      <c r="K21" s="77">
        <f t="shared" si="10"/>
        <v>0.1507481138</v>
      </c>
      <c r="L21" s="23">
        <f t="shared" ref="L21:M21" si="29">U64</f>
        <v>-28.3112</v>
      </c>
      <c r="M21" s="23">
        <f t="shared" si="29"/>
        <v>4.50919</v>
      </c>
      <c r="N21" s="78">
        <f t="shared" si="12"/>
        <v>0.1592723021</v>
      </c>
      <c r="O21" s="78">
        <f t="shared" si="27"/>
        <v>0.2693944873</v>
      </c>
      <c r="P21" s="23"/>
      <c r="Q21" s="93"/>
      <c r="R21" s="95" t="s">
        <v>112</v>
      </c>
      <c r="S21" s="96">
        <f>$R$9/sqrt(sum(Y39:Y41))</f>
        <v>0.02310519341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0.6396842523</v>
      </c>
      <c r="D22" s="77">
        <f t="shared" si="3"/>
        <v>0.1517693865</v>
      </c>
      <c r="E22" s="77">
        <f t="shared" si="4"/>
        <v>0.03294244039</v>
      </c>
      <c r="F22" s="77">
        <f t="shared" si="5"/>
        <v>0.03318988086</v>
      </c>
      <c r="G22" s="77">
        <f t="shared" si="6"/>
        <v>0.02579264841</v>
      </c>
      <c r="H22" s="77">
        <f t="shared" si="7"/>
        <v>-0.01676311817</v>
      </c>
      <c r="I22" s="77">
        <f t="shared" si="8"/>
        <v>-0.00002919817696</v>
      </c>
      <c r="J22" s="77">
        <f t="shared" si="9"/>
        <v>-0.001404021685</v>
      </c>
      <c r="K22" s="77">
        <f t="shared" si="10"/>
        <v>0.1348267582</v>
      </c>
      <c r="L22" s="23">
        <f t="shared" ref="L22:M22" si="30">U65</f>
        <v>-28.1947</v>
      </c>
      <c r="M22" s="23">
        <f t="shared" si="30"/>
        <v>2.22097</v>
      </c>
      <c r="N22" s="78">
        <f t="shared" si="12"/>
        <v>0.0787726062</v>
      </c>
      <c r="O22" s="78">
        <f t="shared" si="27"/>
        <v>0.1231429505</v>
      </c>
      <c r="P22" s="97">
        <f>1/sqrt(1/O21^2+1/O22^2+1/O23^2)</f>
        <v>0.08039715258</v>
      </c>
      <c r="Q22" s="93"/>
      <c r="R22" s="95" t="s">
        <v>113</v>
      </c>
      <c r="S22" s="96">
        <f>$R$9/sqrt(sum(Y42:Y44))</f>
        <v>0.059565881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0.6669652848</v>
      </c>
      <c r="D23" s="77">
        <f t="shared" si="3"/>
        <v>0.1851332877</v>
      </c>
      <c r="E23" s="77">
        <f t="shared" si="4"/>
        <v>0.030349927</v>
      </c>
      <c r="F23" s="77">
        <f t="shared" si="5"/>
        <v>0.02753258535</v>
      </c>
      <c r="G23" s="77">
        <f t="shared" si="6"/>
        <v>0.02857033426</v>
      </c>
      <c r="H23" s="77">
        <f t="shared" si="7"/>
        <v>-0.02464911695</v>
      </c>
      <c r="I23" s="77">
        <f t="shared" si="8"/>
        <v>-0.00002512079259</v>
      </c>
      <c r="J23" s="77">
        <f t="shared" si="9"/>
        <v>-0.001380256838</v>
      </c>
      <c r="K23" s="77">
        <f t="shared" si="10"/>
        <v>0.08751408102</v>
      </c>
      <c r="L23" s="23">
        <f t="shared" ref="L23:M23" si="31">U66</f>
        <v>-26.6316</v>
      </c>
      <c r="M23" s="23">
        <f t="shared" si="31"/>
        <v>2.05121</v>
      </c>
      <c r="N23" s="78">
        <f t="shared" si="12"/>
        <v>0.07702165848</v>
      </c>
      <c r="O23" s="78">
        <f t="shared" si="27"/>
        <v>0.1154807607</v>
      </c>
      <c r="P23" s="23"/>
      <c r="Q23" s="93"/>
      <c r="R23" s="5" t="s">
        <v>114</v>
      </c>
      <c r="S23" s="86">
        <f>1/sqrt(1/S17^2+1/S18^2+1/S19^2+1/S20^2+1/S21^2+1/S22^2)</f>
        <v>0.02118266335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0.570034</v>
      </c>
      <c r="D27" s="96">
        <f t="shared" ref="D27:D44" si="35">F49</f>
        <v>0.419448</v>
      </c>
      <c r="E27" s="96">
        <f t="shared" ref="E27:E44" si="36">H49</f>
        <v>0.001952</v>
      </c>
      <c r="F27" s="96">
        <f t="shared" ref="F27:F44" si="37">J49</f>
        <v>0.002019</v>
      </c>
      <c r="G27" s="96">
        <f t="shared" ref="G27:G44" si="38">L49</f>
        <v>0.001673</v>
      </c>
      <c r="H27" s="96">
        <f t="shared" ref="H27:H44" si="39">N49</f>
        <v>0.003585</v>
      </c>
      <c r="I27" s="96">
        <f t="shared" ref="I27:I44" si="40">P49</f>
        <v>0.0000236</v>
      </c>
      <c r="J27" s="96">
        <f t="shared" ref="J27:J44" si="41">R49</f>
        <v>0.000147</v>
      </c>
      <c r="K27" s="96">
        <f t="shared" ref="K27:K44" si="42">T49</f>
        <v>0.001118</v>
      </c>
      <c r="L27" s="99">
        <f t="shared" ref="L27:L44" si="43">W49</f>
        <v>158000000</v>
      </c>
      <c r="M27" s="65"/>
      <c r="O27" s="100">
        <f t="shared" ref="O27:W27" si="32">C27*$L27</f>
        <v>90065372</v>
      </c>
      <c r="P27" s="100">
        <f t="shared" si="32"/>
        <v>66272784</v>
      </c>
      <c r="Q27" s="100">
        <f t="shared" si="32"/>
        <v>308416</v>
      </c>
      <c r="R27" s="100">
        <f t="shared" si="32"/>
        <v>319002</v>
      </c>
      <c r="S27" s="100">
        <f t="shared" si="32"/>
        <v>264334</v>
      </c>
      <c r="T27" s="100">
        <f t="shared" si="32"/>
        <v>566430</v>
      </c>
      <c r="U27" s="100">
        <f t="shared" si="32"/>
        <v>3728.8</v>
      </c>
      <c r="V27" s="100">
        <f t="shared" si="32"/>
        <v>23226</v>
      </c>
      <c r="W27" s="100">
        <f t="shared" si="32"/>
        <v>176644</v>
      </c>
      <c r="X27" s="65"/>
      <c r="Y27" s="78">
        <f t="shared" ref="Y27:AG27" si="33">O27/O$45</f>
        <v>0.0006278288557</v>
      </c>
      <c r="Z27" s="78">
        <f t="shared" si="33"/>
        <v>0.001097046775</v>
      </c>
      <c r="AA27" s="78">
        <f t="shared" si="33"/>
        <v>0.000237192504</v>
      </c>
      <c r="AB27" s="78">
        <f t="shared" si="33"/>
        <v>0.0002486741927</v>
      </c>
      <c r="AC27" s="78">
        <f t="shared" si="33"/>
        <v>0.0007003234707</v>
      </c>
      <c r="AD27" s="78">
        <f t="shared" si="33"/>
        <v>0.000957941287</v>
      </c>
      <c r="AE27" s="78">
        <f t="shared" si="33"/>
        <v>0.0003055751762</v>
      </c>
      <c r="AF27" s="78">
        <f t="shared" si="33"/>
        <v>0.0004026590944</v>
      </c>
      <c r="AG27" s="78">
        <f t="shared" si="33"/>
        <v>0.0008296881474</v>
      </c>
    </row>
    <row r="28">
      <c r="A28" s="76">
        <v>1.0</v>
      </c>
      <c r="B28" s="68" t="s">
        <v>96</v>
      </c>
      <c r="C28" s="96">
        <f t="shared" si="34"/>
        <v>0.515537</v>
      </c>
      <c r="D28" s="96">
        <f t="shared" si="35"/>
        <v>0.473972</v>
      </c>
      <c r="E28" s="96">
        <f t="shared" si="36"/>
        <v>0.002099</v>
      </c>
      <c r="F28" s="96">
        <f t="shared" si="37"/>
        <v>0.001992</v>
      </c>
      <c r="G28" s="96">
        <f t="shared" si="38"/>
        <v>0.001422</v>
      </c>
      <c r="H28" s="96">
        <f t="shared" si="39"/>
        <v>0.00405</v>
      </c>
      <c r="I28" s="96">
        <f t="shared" si="40"/>
        <v>0.00000903</v>
      </c>
      <c r="J28" s="96">
        <f t="shared" si="41"/>
        <v>0.0000701</v>
      </c>
      <c r="K28" s="96">
        <f t="shared" si="42"/>
        <v>0.000848</v>
      </c>
      <c r="L28" s="99">
        <f t="shared" si="43"/>
        <v>373000000</v>
      </c>
      <c r="M28" s="65"/>
      <c r="O28" s="100">
        <f t="shared" ref="O28:W28" si="44">C28*$L28</f>
        <v>192295301</v>
      </c>
      <c r="P28" s="100">
        <f t="shared" si="44"/>
        <v>176791556</v>
      </c>
      <c r="Q28" s="100">
        <f t="shared" si="44"/>
        <v>782927</v>
      </c>
      <c r="R28" s="100">
        <f t="shared" si="44"/>
        <v>743016</v>
      </c>
      <c r="S28" s="100">
        <f t="shared" si="44"/>
        <v>530406</v>
      </c>
      <c r="T28" s="100">
        <f t="shared" si="44"/>
        <v>1510650</v>
      </c>
      <c r="U28" s="100">
        <f t="shared" si="44"/>
        <v>3368.19</v>
      </c>
      <c r="V28" s="100">
        <f t="shared" si="44"/>
        <v>26147.3</v>
      </c>
      <c r="W28" s="100">
        <f t="shared" si="44"/>
        <v>316304</v>
      </c>
      <c r="X28" s="65"/>
      <c r="Y28" s="78">
        <f t="shared" ref="Y28:AG28" si="45">O28/O$45</f>
        <v>0.001340454562</v>
      </c>
      <c r="Z28" s="78">
        <f t="shared" si="45"/>
        <v>0.002926519676</v>
      </c>
      <c r="AA28" s="78">
        <f t="shared" si="45"/>
        <v>0.000602123157</v>
      </c>
      <c r="AB28" s="78">
        <f t="shared" si="45"/>
        <v>0.0005792092337</v>
      </c>
      <c r="AC28" s="78">
        <f t="shared" si="45"/>
        <v>0.001405251579</v>
      </c>
      <c r="AD28" s="78">
        <f t="shared" si="45"/>
        <v>0.002554797601</v>
      </c>
      <c r="AE28" s="78">
        <f t="shared" si="45"/>
        <v>0.0002760231852</v>
      </c>
      <c r="AF28" s="78">
        <f t="shared" si="45"/>
        <v>0.0004533044062</v>
      </c>
      <c r="AG28" s="78">
        <f t="shared" si="45"/>
        <v>0.001485664273</v>
      </c>
    </row>
    <row r="29">
      <c r="A29" s="76">
        <v>1.0</v>
      </c>
      <c r="B29" s="68" t="s">
        <v>98</v>
      </c>
      <c r="C29" s="96">
        <f t="shared" si="34"/>
        <v>0.432293</v>
      </c>
      <c r="D29" s="96">
        <f t="shared" si="35"/>
        <v>0.555228</v>
      </c>
      <c r="E29" s="96">
        <f t="shared" si="36"/>
        <v>0.001839</v>
      </c>
      <c r="F29" s="96">
        <f t="shared" si="37"/>
        <v>0.002091</v>
      </c>
      <c r="G29" s="96">
        <f t="shared" si="38"/>
        <v>0.001409</v>
      </c>
      <c r="H29" s="96">
        <f t="shared" si="39"/>
        <v>0.006091</v>
      </c>
      <c r="I29" s="96">
        <f t="shared" si="40"/>
        <v>0.0000904</v>
      </c>
      <c r="J29" s="96">
        <f t="shared" si="41"/>
        <v>0.00012</v>
      </c>
      <c r="K29" s="96">
        <f t="shared" si="42"/>
        <v>0.000839</v>
      </c>
      <c r="L29" s="99">
        <f t="shared" si="43"/>
        <v>201000000</v>
      </c>
      <c r="M29" s="65"/>
      <c r="O29" s="100">
        <f t="shared" ref="O29:W29" si="46">C29*$L29</f>
        <v>86890893</v>
      </c>
      <c r="P29" s="100">
        <f t="shared" si="46"/>
        <v>111600828</v>
      </c>
      <c r="Q29" s="100">
        <f t="shared" si="46"/>
        <v>369639</v>
      </c>
      <c r="R29" s="100">
        <f t="shared" si="46"/>
        <v>420291</v>
      </c>
      <c r="S29" s="100">
        <f t="shared" si="46"/>
        <v>283209</v>
      </c>
      <c r="T29" s="100">
        <f t="shared" si="46"/>
        <v>1224291</v>
      </c>
      <c r="U29" s="100">
        <f t="shared" si="46"/>
        <v>18170.4</v>
      </c>
      <c r="V29" s="100">
        <f t="shared" si="46"/>
        <v>24120</v>
      </c>
      <c r="W29" s="100">
        <f t="shared" si="46"/>
        <v>168639</v>
      </c>
      <c r="X29" s="65"/>
      <c r="Y29" s="78">
        <f t="shared" ref="Y29:AG29" si="47">O29/O$45</f>
        <v>0.0006057001565</v>
      </c>
      <c r="Z29" s="78">
        <f t="shared" si="47"/>
        <v>0.001847384719</v>
      </c>
      <c r="AA29" s="78">
        <f t="shared" si="47"/>
        <v>0.0002842770803</v>
      </c>
      <c r="AB29" s="78">
        <f t="shared" si="47"/>
        <v>0.0003276328209</v>
      </c>
      <c r="AC29" s="78">
        <f t="shared" si="47"/>
        <v>0.0007503306795</v>
      </c>
      <c r="AD29" s="78">
        <f t="shared" si="47"/>
        <v>0.002070509853</v>
      </c>
      <c r="AE29" s="78">
        <f t="shared" si="47"/>
        <v>0.001489064359</v>
      </c>
      <c r="AF29" s="78">
        <f t="shared" si="47"/>
        <v>0.0004181579848</v>
      </c>
      <c r="AG29" s="78">
        <f t="shared" si="47"/>
        <v>0.0007920890576</v>
      </c>
    </row>
    <row r="30">
      <c r="A30" s="76">
        <v>2.0</v>
      </c>
      <c r="B30" s="68" t="s">
        <v>94</v>
      </c>
      <c r="C30" s="96">
        <f t="shared" si="34"/>
        <v>0.220858</v>
      </c>
      <c r="D30" s="96">
        <f t="shared" si="35"/>
        <v>0.721564</v>
      </c>
      <c r="E30" s="96">
        <f t="shared" si="36"/>
        <v>0.034029</v>
      </c>
      <c r="F30" s="96">
        <f t="shared" si="37"/>
        <v>0.018329</v>
      </c>
      <c r="G30" s="96">
        <f t="shared" si="38"/>
        <v>0.000692</v>
      </c>
      <c r="H30" s="96">
        <f t="shared" si="39"/>
        <v>0.002482</v>
      </c>
      <c r="I30" s="96">
        <f t="shared" si="40"/>
        <v>0.000324</v>
      </c>
      <c r="J30" s="96">
        <f t="shared" si="41"/>
        <v>0.001089</v>
      </c>
      <c r="K30" s="96">
        <f t="shared" si="42"/>
        <v>0.000634</v>
      </c>
      <c r="L30" s="99">
        <f t="shared" si="43"/>
        <v>447000000</v>
      </c>
      <c r="M30" s="65"/>
      <c r="O30" s="100">
        <f t="shared" ref="O30:W30" si="48">C30*$L30</f>
        <v>98723526</v>
      </c>
      <c r="P30" s="100">
        <f t="shared" si="48"/>
        <v>322539108</v>
      </c>
      <c r="Q30" s="100">
        <f t="shared" si="48"/>
        <v>15210963</v>
      </c>
      <c r="R30" s="100">
        <f t="shared" si="48"/>
        <v>8193063</v>
      </c>
      <c r="S30" s="100">
        <f t="shared" si="48"/>
        <v>309324</v>
      </c>
      <c r="T30" s="100">
        <f t="shared" si="48"/>
        <v>1109454</v>
      </c>
      <c r="U30" s="100">
        <f t="shared" si="48"/>
        <v>144828</v>
      </c>
      <c r="V30" s="100">
        <f t="shared" si="48"/>
        <v>486783</v>
      </c>
      <c r="W30" s="100">
        <f t="shared" si="48"/>
        <v>283398</v>
      </c>
      <c r="X30" s="65"/>
      <c r="Y30" s="78">
        <f t="shared" ref="Y30:AG30" si="49">O30/O$45</f>
        <v>0.0006881832271</v>
      </c>
      <c r="Z30" s="78">
        <f t="shared" si="49"/>
        <v>0.005339152316</v>
      </c>
      <c r="AA30" s="78">
        <f t="shared" si="49"/>
        <v>0.01169824653</v>
      </c>
      <c r="AB30" s="78">
        <f t="shared" si="49"/>
        <v>0.006386804243</v>
      </c>
      <c r="AC30" s="78">
        <f t="shared" si="49"/>
        <v>0.0008195194612</v>
      </c>
      <c r="AD30" s="78">
        <f t="shared" si="49"/>
        <v>0.001876298559</v>
      </c>
      <c r="AE30" s="78">
        <f t="shared" si="49"/>
        <v>0.01186865523</v>
      </c>
      <c r="AF30" s="78">
        <f t="shared" si="49"/>
        <v>0.008439145868</v>
      </c>
      <c r="AG30" s="78">
        <f t="shared" si="49"/>
        <v>0.001331106415</v>
      </c>
    </row>
    <row r="31">
      <c r="A31" s="76">
        <v>2.0</v>
      </c>
      <c r="B31" s="68" t="s">
        <v>96</v>
      </c>
      <c r="C31" s="96">
        <f t="shared" si="34"/>
        <v>0.079047</v>
      </c>
      <c r="D31" s="96">
        <f t="shared" si="35"/>
        <v>0.851973</v>
      </c>
      <c r="E31" s="96">
        <f t="shared" si="36"/>
        <v>0.043914</v>
      </c>
      <c r="F31" s="96">
        <f t="shared" si="37"/>
        <v>0.019027</v>
      </c>
      <c r="G31" s="96">
        <f t="shared" si="38"/>
        <v>0.000225</v>
      </c>
      <c r="H31" s="96">
        <f t="shared" si="39"/>
        <v>0.003655</v>
      </c>
      <c r="I31" s="96">
        <f t="shared" si="40"/>
        <v>0.000446</v>
      </c>
      <c r="J31" s="96">
        <f t="shared" si="41"/>
        <v>0.001499</v>
      </c>
      <c r="K31" s="96">
        <f t="shared" si="42"/>
        <v>0.000214</v>
      </c>
      <c r="L31" s="99">
        <f t="shared" si="43"/>
        <v>2630000000</v>
      </c>
      <c r="M31" s="65"/>
      <c r="O31" s="100">
        <f t="shared" ref="O31:W31" si="50">C31*$L31</f>
        <v>207893610</v>
      </c>
      <c r="P31" s="100">
        <f t="shared" si="50"/>
        <v>2240688990</v>
      </c>
      <c r="Q31" s="100">
        <f t="shared" si="50"/>
        <v>115493820</v>
      </c>
      <c r="R31" s="100">
        <f t="shared" si="50"/>
        <v>50041010</v>
      </c>
      <c r="S31" s="100">
        <f t="shared" si="50"/>
        <v>591750</v>
      </c>
      <c r="T31" s="100">
        <f t="shared" si="50"/>
        <v>9612650</v>
      </c>
      <c r="U31" s="100">
        <f t="shared" si="50"/>
        <v>1172980</v>
      </c>
      <c r="V31" s="100">
        <f t="shared" si="50"/>
        <v>3942370</v>
      </c>
      <c r="W31" s="100">
        <f t="shared" si="50"/>
        <v>562820</v>
      </c>
      <c r="X31" s="65"/>
      <c r="Y31" s="78">
        <f t="shared" ref="Y31:AG31" si="51">O31/O$45</f>
        <v>0.001449187455</v>
      </c>
      <c r="Z31" s="78">
        <f t="shared" si="51"/>
        <v>0.03709125348</v>
      </c>
      <c r="AA31" s="78">
        <f t="shared" si="51"/>
        <v>0.08882246175</v>
      </c>
      <c r="AB31" s="78">
        <f t="shared" si="51"/>
        <v>0.03900887068</v>
      </c>
      <c r="AC31" s="78">
        <f t="shared" si="51"/>
        <v>0.001567775669</v>
      </c>
      <c r="AD31" s="78">
        <f t="shared" si="51"/>
        <v>0.01625682664</v>
      </c>
      <c r="AE31" s="78">
        <f t="shared" si="51"/>
        <v>0.09612571611</v>
      </c>
      <c r="AF31" s="78">
        <f t="shared" si="51"/>
        <v>0.06834715981</v>
      </c>
      <c r="AG31" s="78">
        <f t="shared" si="51"/>
        <v>0.002643537754</v>
      </c>
    </row>
    <row r="32">
      <c r="A32" s="76">
        <v>2.0</v>
      </c>
      <c r="B32" s="68" t="s">
        <v>98</v>
      </c>
      <c r="C32" s="96">
        <f t="shared" si="34"/>
        <v>0.011302</v>
      </c>
      <c r="D32" s="96">
        <f t="shared" si="35"/>
        <v>0.957125</v>
      </c>
      <c r="E32" s="96">
        <f t="shared" si="36"/>
        <v>0.014383</v>
      </c>
      <c r="F32" s="96">
        <f t="shared" si="37"/>
        <v>0.004251</v>
      </c>
      <c r="G32" s="96">
        <f t="shared" si="38"/>
        <v>0.0000306</v>
      </c>
      <c r="H32" s="96">
        <f t="shared" si="39"/>
        <v>0.011686</v>
      </c>
      <c r="I32" s="96">
        <f t="shared" si="40"/>
        <v>0.00025</v>
      </c>
      <c r="J32" s="96">
        <f t="shared" si="41"/>
        <v>0.000939</v>
      </c>
      <c r="K32" s="96">
        <f t="shared" si="42"/>
        <v>0.0000344</v>
      </c>
      <c r="L32" s="99">
        <f t="shared" si="43"/>
        <v>9900000000</v>
      </c>
      <c r="M32" s="65"/>
      <c r="O32" s="100">
        <f t="shared" ref="O32:W32" si="52">C32*$L32</f>
        <v>111889800</v>
      </c>
      <c r="P32" s="100">
        <f t="shared" si="52"/>
        <v>9475537500</v>
      </c>
      <c r="Q32" s="100">
        <f t="shared" si="52"/>
        <v>142391700</v>
      </c>
      <c r="R32" s="100">
        <f t="shared" si="52"/>
        <v>42084900</v>
      </c>
      <c r="S32" s="100">
        <f t="shared" si="52"/>
        <v>302940</v>
      </c>
      <c r="T32" s="100">
        <f t="shared" si="52"/>
        <v>115691400</v>
      </c>
      <c r="U32" s="100">
        <f t="shared" si="52"/>
        <v>2475000</v>
      </c>
      <c r="V32" s="100">
        <f t="shared" si="52"/>
        <v>9296100</v>
      </c>
      <c r="W32" s="100">
        <f t="shared" si="52"/>
        <v>340560</v>
      </c>
      <c r="X32" s="65"/>
      <c r="Y32" s="78">
        <f t="shared" ref="Y32:AG32" si="53">O32/O$45</f>
        <v>0.0007799628596</v>
      </c>
      <c r="Z32" s="78">
        <f t="shared" si="53"/>
        <v>0.156853345</v>
      </c>
      <c r="AA32" s="78">
        <f t="shared" si="53"/>
        <v>0.1095087281</v>
      </c>
      <c r="AB32" s="78">
        <f t="shared" si="53"/>
        <v>0.03280678031</v>
      </c>
      <c r="AC32" s="78">
        <f t="shared" si="53"/>
        <v>0.0008026057648</v>
      </c>
      <c r="AD32" s="78">
        <f t="shared" si="53"/>
        <v>0.1956562481</v>
      </c>
      <c r="AE32" s="78">
        <f t="shared" si="53"/>
        <v>0.2028262608</v>
      </c>
      <c r="AF32" s="78">
        <f t="shared" si="53"/>
        <v>0.1611624562</v>
      </c>
      <c r="AG32" s="78">
        <f t="shared" si="53"/>
        <v>0.001599593507</v>
      </c>
    </row>
    <row r="33">
      <c r="A33" s="76">
        <v>3.0</v>
      </c>
      <c r="B33" s="68" t="s">
        <v>94</v>
      </c>
      <c r="C33" s="96">
        <f t="shared" si="34"/>
        <v>0.176884</v>
      </c>
      <c r="D33" s="96">
        <f t="shared" si="35"/>
        <v>0.732582</v>
      </c>
      <c r="E33" s="96">
        <f t="shared" si="36"/>
        <v>0.029934</v>
      </c>
      <c r="F33" s="96">
        <f t="shared" si="37"/>
        <v>0.049509</v>
      </c>
      <c r="G33" s="96">
        <f t="shared" si="38"/>
        <v>0.004119</v>
      </c>
      <c r="H33" s="96">
        <f t="shared" si="39"/>
        <v>0.003842</v>
      </c>
      <c r="I33" s="96">
        <f t="shared" si="40"/>
        <v>0.000209</v>
      </c>
      <c r="J33" s="96">
        <f t="shared" si="41"/>
        <v>0.001126</v>
      </c>
      <c r="K33" s="96">
        <f t="shared" si="42"/>
        <v>0.001795</v>
      </c>
      <c r="L33" s="99">
        <f t="shared" si="43"/>
        <v>731000000</v>
      </c>
      <c r="M33" s="65"/>
      <c r="O33" s="100">
        <f t="shared" ref="O33:W33" si="54">C33*$L33</f>
        <v>129302204</v>
      </c>
      <c r="P33" s="100">
        <f t="shared" si="54"/>
        <v>535517442</v>
      </c>
      <c r="Q33" s="100">
        <f t="shared" si="54"/>
        <v>21881754</v>
      </c>
      <c r="R33" s="100">
        <f t="shared" si="54"/>
        <v>36191079</v>
      </c>
      <c r="S33" s="100">
        <f t="shared" si="54"/>
        <v>3010989</v>
      </c>
      <c r="T33" s="100">
        <f t="shared" si="54"/>
        <v>2808502</v>
      </c>
      <c r="U33" s="100">
        <f t="shared" si="54"/>
        <v>152779</v>
      </c>
      <c r="V33" s="100">
        <f t="shared" si="54"/>
        <v>823106</v>
      </c>
      <c r="W33" s="100">
        <f t="shared" si="54"/>
        <v>1312145</v>
      </c>
      <c r="X33" s="65"/>
      <c r="Y33" s="78">
        <f t="shared" ref="Y33:AG33" si="55">O33/O$45</f>
        <v>0.0009013414697</v>
      </c>
      <c r="Z33" s="78">
        <f t="shared" si="55"/>
        <v>0.008864689956</v>
      </c>
      <c r="AA33" s="78">
        <f t="shared" si="55"/>
        <v>0.01682853037</v>
      </c>
      <c r="AB33" s="78">
        <f t="shared" si="55"/>
        <v>0.02821232266</v>
      </c>
      <c r="AC33" s="78">
        <f t="shared" si="55"/>
        <v>0.007977279755</v>
      </c>
      <c r="AD33" s="78">
        <f t="shared" si="55"/>
        <v>0.004749713152</v>
      </c>
      <c r="AE33" s="78">
        <f t="shared" si="55"/>
        <v>0.01252023972</v>
      </c>
      <c r="AF33" s="78">
        <f t="shared" si="55"/>
        <v>0.01426983194</v>
      </c>
      <c r="AG33" s="78">
        <f t="shared" si="55"/>
        <v>0.006163080287</v>
      </c>
    </row>
    <row r="34">
      <c r="A34" s="76">
        <v>3.0</v>
      </c>
      <c r="B34" s="68" t="s">
        <v>96</v>
      </c>
      <c r="C34" s="96">
        <f t="shared" si="34"/>
        <v>0.042288</v>
      </c>
      <c r="D34" s="96">
        <f t="shared" si="35"/>
        <v>0.871489</v>
      </c>
      <c r="E34" s="96">
        <f t="shared" si="36"/>
        <v>0.038571</v>
      </c>
      <c r="F34" s="96">
        <f t="shared" si="37"/>
        <v>0.038471</v>
      </c>
      <c r="G34" s="96">
        <f t="shared" si="38"/>
        <v>0.001164</v>
      </c>
      <c r="H34" s="96">
        <f t="shared" si="39"/>
        <v>0.005741</v>
      </c>
      <c r="I34" s="96">
        <f t="shared" si="40"/>
        <v>0.000303</v>
      </c>
      <c r="J34" s="96">
        <f t="shared" si="41"/>
        <v>0.00151</v>
      </c>
      <c r="K34" s="96">
        <f t="shared" si="42"/>
        <v>0.000463</v>
      </c>
      <c r="L34" s="99">
        <f t="shared" si="43"/>
        <v>6420000000</v>
      </c>
      <c r="M34" s="65"/>
      <c r="O34" s="100">
        <f t="shared" ref="O34:W34" si="56">C34*$L34</f>
        <v>271488960</v>
      </c>
      <c r="P34" s="100">
        <f t="shared" si="56"/>
        <v>5594959380</v>
      </c>
      <c r="Q34" s="100">
        <f t="shared" si="56"/>
        <v>247625820</v>
      </c>
      <c r="R34" s="100">
        <f t="shared" si="56"/>
        <v>246983820</v>
      </c>
      <c r="S34" s="100">
        <f t="shared" si="56"/>
        <v>7472880</v>
      </c>
      <c r="T34" s="100">
        <f t="shared" si="56"/>
        <v>36857220</v>
      </c>
      <c r="U34" s="100">
        <f t="shared" si="56"/>
        <v>1945260</v>
      </c>
      <c r="V34" s="100">
        <f t="shared" si="56"/>
        <v>9694200</v>
      </c>
      <c r="W34" s="100">
        <f t="shared" si="56"/>
        <v>2972460</v>
      </c>
      <c r="X34" s="65"/>
      <c r="Y34" s="78">
        <f t="shared" ref="Y34:AG34" si="57">O34/O$45</f>
        <v>0.001892498741</v>
      </c>
      <c r="Z34" s="78">
        <f t="shared" si="57"/>
        <v>0.09261618078</v>
      </c>
      <c r="AA34" s="78">
        <f t="shared" si="57"/>
        <v>0.1904407952</v>
      </c>
      <c r="AB34" s="78">
        <f t="shared" si="57"/>
        <v>0.1925332821</v>
      </c>
      <c r="AC34" s="78">
        <f t="shared" si="57"/>
        <v>0.01979856264</v>
      </c>
      <c r="AD34" s="78">
        <f t="shared" si="57"/>
        <v>0.06233259672</v>
      </c>
      <c r="AE34" s="78">
        <f t="shared" si="57"/>
        <v>0.1594140655</v>
      </c>
      <c r="AF34" s="78">
        <f t="shared" si="57"/>
        <v>0.1680641433</v>
      </c>
      <c r="AG34" s="78">
        <f t="shared" si="57"/>
        <v>0.01396149787</v>
      </c>
    </row>
    <row r="35">
      <c r="A35" s="76">
        <v>3.0</v>
      </c>
      <c r="B35" s="68" t="s">
        <v>98</v>
      </c>
      <c r="C35" s="96">
        <f t="shared" si="34"/>
        <v>0.01032</v>
      </c>
      <c r="D35" s="96">
        <f t="shared" si="35"/>
        <v>0.921675</v>
      </c>
      <c r="E35" s="96">
        <f t="shared" si="36"/>
        <v>0.031838</v>
      </c>
      <c r="F35" s="96">
        <f t="shared" si="37"/>
        <v>0.025304</v>
      </c>
      <c r="G35" s="96">
        <f t="shared" si="38"/>
        <v>0.000343</v>
      </c>
      <c r="H35" s="96">
        <f t="shared" si="39"/>
        <v>0.008867</v>
      </c>
      <c r="I35" s="96">
        <f t="shared" si="40"/>
        <v>0.000251</v>
      </c>
      <c r="J35" s="96">
        <f t="shared" si="41"/>
        <v>0.001273</v>
      </c>
      <c r="K35" s="96">
        <f t="shared" si="42"/>
        <v>0.000129</v>
      </c>
      <c r="L35" s="99">
        <f t="shared" si="43"/>
        <v>13300000000</v>
      </c>
      <c r="M35" s="65"/>
      <c r="O35" s="100">
        <f t="shared" ref="O35:W35" si="58">C35*$L35</f>
        <v>137256000</v>
      </c>
      <c r="P35" s="100">
        <f t="shared" si="58"/>
        <v>12258277500</v>
      </c>
      <c r="Q35" s="100">
        <f t="shared" si="58"/>
        <v>423445400</v>
      </c>
      <c r="R35" s="100">
        <f t="shared" si="58"/>
        <v>336543200</v>
      </c>
      <c r="S35" s="100">
        <f t="shared" si="58"/>
        <v>4561900</v>
      </c>
      <c r="T35" s="100">
        <f t="shared" si="58"/>
        <v>117931100</v>
      </c>
      <c r="U35" s="100">
        <f t="shared" si="58"/>
        <v>3338300</v>
      </c>
      <c r="V35" s="100">
        <f t="shared" si="58"/>
        <v>16930900</v>
      </c>
      <c r="W35" s="100">
        <f t="shared" si="58"/>
        <v>1715700</v>
      </c>
      <c r="X35" s="65"/>
      <c r="Y35" s="78">
        <f t="shared" ref="Y35:AG35" si="59">O35/O$45</f>
        <v>0.0009567858934</v>
      </c>
      <c r="Z35" s="78">
        <f t="shared" si="59"/>
        <v>0.2029174419</v>
      </c>
      <c r="AA35" s="78">
        <f t="shared" si="59"/>
        <v>0.3256577958</v>
      </c>
      <c r="AB35" s="78">
        <f t="shared" si="59"/>
        <v>0.2623482253</v>
      </c>
      <c r="AC35" s="78">
        <f t="shared" si="59"/>
        <v>0.01208624559</v>
      </c>
      <c r="AD35" s="78">
        <f t="shared" si="59"/>
        <v>0.1994440085</v>
      </c>
      <c r="AE35" s="78">
        <f t="shared" si="59"/>
        <v>0.2735736995</v>
      </c>
      <c r="AF35" s="78">
        <f t="shared" si="59"/>
        <v>0.2935236744</v>
      </c>
      <c r="AG35" s="78">
        <f t="shared" si="59"/>
        <v>0.008058558199</v>
      </c>
    </row>
    <row r="36">
      <c r="A36" s="76">
        <v>4.0</v>
      </c>
      <c r="B36" s="68" t="s">
        <v>94</v>
      </c>
      <c r="C36" s="96">
        <f t="shared" si="34"/>
        <v>0.254904</v>
      </c>
      <c r="D36" s="96">
        <f t="shared" si="35"/>
        <v>0.685644</v>
      </c>
      <c r="E36" s="96">
        <f t="shared" si="36"/>
        <v>0.012272</v>
      </c>
      <c r="F36" s="96">
        <f t="shared" si="37"/>
        <v>0.016609</v>
      </c>
      <c r="G36" s="96">
        <f t="shared" si="38"/>
        <v>0.016727</v>
      </c>
      <c r="H36" s="96">
        <f t="shared" si="39"/>
        <v>0.003911</v>
      </c>
      <c r="I36" s="96">
        <f t="shared" si="40"/>
        <v>0.0000998</v>
      </c>
      <c r="J36" s="96">
        <f t="shared" si="41"/>
        <v>0.000445</v>
      </c>
      <c r="K36" s="96">
        <f t="shared" si="42"/>
        <v>0.009389</v>
      </c>
      <c r="L36" s="99">
        <f t="shared" si="43"/>
        <v>1180000000</v>
      </c>
      <c r="M36" s="65"/>
      <c r="O36" s="100">
        <f t="shared" ref="O36:W36" si="60">C36*$L36</f>
        <v>300786720</v>
      </c>
      <c r="P36" s="100">
        <f t="shared" si="60"/>
        <v>809059920</v>
      </c>
      <c r="Q36" s="100">
        <f t="shared" si="60"/>
        <v>14480960</v>
      </c>
      <c r="R36" s="100">
        <f t="shared" si="60"/>
        <v>19598620</v>
      </c>
      <c r="S36" s="100">
        <f t="shared" si="60"/>
        <v>19737860</v>
      </c>
      <c r="T36" s="100">
        <f t="shared" si="60"/>
        <v>4614980</v>
      </c>
      <c r="U36" s="100">
        <f t="shared" si="60"/>
        <v>117764</v>
      </c>
      <c r="V36" s="100">
        <f t="shared" si="60"/>
        <v>525100</v>
      </c>
      <c r="W36" s="100">
        <f t="shared" si="60"/>
        <v>11079020</v>
      </c>
      <c r="X36" s="65"/>
      <c r="Y36" s="78">
        <f t="shared" ref="Y36:AG36" si="61">O36/O$45</f>
        <v>0.002096727944</v>
      </c>
      <c r="Z36" s="78">
        <f t="shared" si="61"/>
        <v>0.01339277638</v>
      </c>
      <c r="AA36" s="78">
        <f t="shared" si="61"/>
        <v>0.01113682547</v>
      </c>
      <c r="AB36" s="78">
        <f t="shared" si="61"/>
        <v>0.01527786975</v>
      </c>
      <c r="AC36" s="78">
        <f t="shared" si="61"/>
        <v>0.05229326012</v>
      </c>
      <c r="AD36" s="78">
        <f t="shared" si="61"/>
        <v>0.007804812388</v>
      </c>
      <c r="AE36" s="78">
        <f t="shared" si="61"/>
        <v>0.009650760313</v>
      </c>
      <c r="AF36" s="78">
        <f t="shared" si="61"/>
        <v>0.009103431088</v>
      </c>
      <c r="AG36" s="78">
        <f t="shared" si="61"/>
        <v>0.05203760999</v>
      </c>
    </row>
    <row r="37">
      <c r="A37" s="76">
        <v>4.0</v>
      </c>
      <c r="B37" s="68" t="s">
        <v>96</v>
      </c>
      <c r="C37" s="96">
        <f t="shared" si="34"/>
        <v>0.149875</v>
      </c>
      <c r="D37" s="96">
        <f t="shared" si="35"/>
        <v>0.774706</v>
      </c>
      <c r="E37" s="96">
        <f t="shared" si="36"/>
        <v>0.016438</v>
      </c>
      <c r="F37" s="96">
        <f t="shared" si="37"/>
        <v>0.033365</v>
      </c>
      <c r="G37" s="96">
        <f t="shared" si="38"/>
        <v>0.014488</v>
      </c>
      <c r="H37" s="96">
        <f t="shared" si="39"/>
        <v>0.005484</v>
      </c>
      <c r="I37" s="96">
        <f t="shared" si="40"/>
        <v>0.000144</v>
      </c>
      <c r="J37" s="96">
        <f t="shared" si="41"/>
        <v>0.000781</v>
      </c>
      <c r="K37" s="96">
        <f t="shared" si="42"/>
        <v>0.00472</v>
      </c>
      <c r="L37" s="99">
        <f t="shared" si="43"/>
        <v>4340000000</v>
      </c>
      <c r="M37" s="65"/>
      <c r="O37" s="100">
        <f t="shared" ref="O37:W37" si="62">C37*$L37</f>
        <v>650457500</v>
      </c>
      <c r="P37" s="100">
        <f t="shared" si="62"/>
        <v>3362224040</v>
      </c>
      <c r="Q37" s="100">
        <f t="shared" si="62"/>
        <v>71340920</v>
      </c>
      <c r="R37" s="100">
        <f t="shared" si="62"/>
        <v>144804100</v>
      </c>
      <c r="S37" s="100">
        <f t="shared" si="62"/>
        <v>62877920</v>
      </c>
      <c r="T37" s="100">
        <f t="shared" si="62"/>
        <v>23800560</v>
      </c>
      <c r="U37" s="100">
        <f t="shared" si="62"/>
        <v>624960</v>
      </c>
      <c r="V37" s="100">
        <f t="shared" si="62"/>
        <v>3389540</v>
      </c>
      <c r="W37" s="100">
        <f t="shared" si="62"/>
        <v>20484800</v>
      </c>
      <c r="X37" s="65"/>
      <c r="Y37" s="78">
        <f t="shared" ref="Y37:AG37" si="63">O37/O$45</f>
        <v>0.004534217522</v>
      </c>
      <c r="Z37" s="78">
        <f t="shared" si="63"/>
        <v>0.05565658807</v>
      </c>
      <c r="AA37" s="78">
        <f t="shared" si="63"/>
        <v>0.05486593255</v>
      </c>
      <c r="AB37" s="78">
        <f t="shared" si="63"/>
        <v>0.1128803038</v>
      </c>
      <c r="AC37" s="78">
        <f t="shared" si="63"/>
        <v>0.1665880408</v>
      </c>
      <c r="AD37" s="78">
        <f t="shared" si="63"/>
        <v>0.04025129156</v>
      </c>
      <c r="AE37" s="78">
        <f t="shared" si="63"/>
        <v>0.05121547472</v>
      </c>
      <c r="AF37" s="78">
        <f t="shared" si="63"/>
        <v>0.05876298574</v>
      </c>
      <c r="AG37" s="78">
        <f t="shared" si="63"/>
        <v>0.0962160943</v>
      </c>
    </row>
    <row r="38">
      <c r="A38" s="76">
        <v>4.0</v>
      </c>
      <c r="B38" s="68" t="s">
        <v>98</v>
      </c>
      <c r="C38" s="96">
        <f t="shared" si="34"/>
        <v>0.266632</v>
      </c>
      <c r="D38" s="96">
        <f t="shared" si="35"/>
        <v>0.681648</v>
      </c>
      <c r="E38" s="96">
        <f t="shared" si="36"/>
        <v>0.011634</v>
      </c>
      <c r="F38" s="96">
        <f t="shared" si="37"/>
        <v>0.026023</v>
      </c>
      <c r="G38" s="96">
        <f t="shared" si="38"/>
        <v>0.005918</v>
      </c>
      <c r="H38" s="96">
        <f t="shared" si="39"/>
        <v>0.006153</v>
      </c>
      <c r="I38" s="96">
        <f t="shared" si="40"/>
        <v>0.000104</v>
      </c>
      <c r="J38" s="96">
        <f t="shared" si="41"/>
        <v>0.000622</v>
      </c>
      <c r="K38" s="96">
        <f t="shared" si="42"/>
        <v>0.001267</v>
      </c>
      <c r="L38" s="99">
        <f t="shared" si="43"/>
        <v>9230000000</v>
      </c>
      <c r="M38" s="65"/>
      <c r="O38" s="100">
        <f t="shared" ref="O38:W38" si="64">C38*$L38</f>
        <v>2461013360</v>
      </c>
      <c r="P38" s="100">
        <f t="shared" si="64"/>
        <v>6291611040</v>
      </c>
      <c r="Q38" s="100">
        <f t="shared" si="64"/>
        <v>107381820</v>
      </c>
      <c r="R38" s="100">
        <f t="shared" si="64"/>
        <v>240192290</v>
      </c>
      <c r="S38" s="100">
        <f t="shared" si="64"/>
        <v>54623140</v>
      </c>
      <c r="T38" s="100">
        <f t="shared" si="64"/>
        <v>56792190</v>
      </c>
      <c r="U38" s="100">
        <f t="shared" si="64"/>
        <v>959920</v>
      </c>
      <c r="V38" s="100">
        <f t="shared" si="64"/>
        <v>5741060</v>
      </c>
      <c r="W38" s="100">
        <f t="shared" si="64"/>
        <v>11694410</v>
      </c>
      <c r="X38" s="65"/>
      <c r="Y38" s="78">
        <f t="shared" ref="Y38:AG38" si="65">O38/O$45</f>
        <v>0.01715526364</v>
      </c>
      <c r="Z38" s="78">
        <f t="shared" si="65"/>
        <v>0.1041482066</v>
      </c>
      <c r="AA38" s="78">
        <f t="shared" si="65"/>
        <v>0.08258379193</v>
      </c>
      <c r="AB38" s="78">
        <f t="shared" si="65"/>
        <v>0.1872390261</v>
      </c>
      <c r="AC38" s="78">
        <f t="shared" si="65"/>
        <v>0.1447179212</v>
      </c>
      <c r="AD38" s="78">
        <f t="shared" si="65"/>
        <v>0.09604643748</v>
      </c>
      <c r="AE38" s="78">
        <f t="shared" si="65"/>
        <v>0.07866544818</v>
      </c>
      <c r="AF38" s="78">
        <f t="shared" si="65"/>
        <v>0.09953026868</v>
      </c>
      <c r="AG38" s="78">
        <f t="shared" si="65"/>
        <v>0.05492806644</v>
      </c>
    </row>
    <row r="39">
      <c r="A39" s="76">
        <v>5.0</v>
      </c>
      <c r="B39" s="68" t="s">
        <v>94</v>
      </c>
      <c r="C39" s="96">
        <f t="shared" si="34"/>
        <v>0.921549</v>
      </c>
      <c r="D39" s="96">
        <f t="shared" si="35"/>
        <v>0.074123</v>
      </c>
      <c r="E39" s="96">
        <f t="shared" si="36"/>
        <v>0.000521</v>
      </c>
      <c r="F39" s="96">
        <f t="shared" si="37"/>
        <v>0.000556</v>
      </c>
      <c r="G39" s="96">
        <f t="shared" si="38"/>
        <v>0.000826</v>
      </c>
      <c r="H39" s="96">
        <f t="shared" si="39"/>
        <v>0.001025</v>
      </c>
      <c r="I39" s="96">
        <f t="shared" si="40"/>
        <v>0.00000442</v>
      </c>
      <c r="J39" s="96">
        <f t="shared" si="41"/>
        <v>0.0000219</v>
      </c>
      <c r="K39" s="96">
        <f t="shared" si="42"/>
        <v>0.001373</v>
      </c>
      <c r="L39" s="99">
        <f t="shared" si="43"/>
        <v>22700000000</v>
      </c>
      <c r="M39" s="65"/>
      <c r="O39" s="100">
        <f t="shared" ref="O39:W39" si="66">C39*$L39</f>
        <v>20919162300</v>
      </c>
      <c r="P39" s="100">
        <f t="shared" si="66"/>
        <v>1682592100</v>
      </c>
      <c r="Q39" s="100">
        <f t="shared" si="66"/>
        <v>11826700</v>
      </c>
      <c r="R39" s="100">
        <f t="shared" si="66"/>
        <v>12621200</v>
      </c>
      <c r="S39" s="100">
        <f t="shared" si="66"/>
        <v>18750200</v>
      </c>
      <c r="T39" s="100">
        <f t="shared" si="66"/>
        <v>23267500</v>
      </c>
      <c r="U39" s="100">
        <f t="shared" si="66"/>
        <v>100334</v>
      </c>
      <c r="V39" s="100">
        <f t="shared" si="66"/>
        <v>497130</v>
      </c>
      <c r="W39" s="100">
        <f t="shared" si="66"/>
        <v>31167100</v>
      </c>
      <c r="X39" s="65"/>
      <c r="Y39" s="78">
        <f t="shared" ref="Y39:AG39" si="67">O39/O$45</f>
        <v>0.1458235661</v>
      </c>
      <c r="Z39" s="78">
        <f t="shared" si="67"/>
        <v>0.02785279455</v>
      </c>
      <c r="AA39" s="78">
        <f t="shared" si="67"/>
        <v>0.00909552224</v>
      </c>
      <c r="AB39" s="78">
        <f t="shared" si="67"/>
        <v>0.009838705465</v>
      </c>
      <c r="AC39" s="78">
        <f t="shared" si="67"/>
        <v>0.04967656503</v>
      </c>
      <c r="AD39" s="78">
        <f t="shared" si="67"/>
        <v>0.03934978531</v>
      </c>
      <c r="AE39" s="78">
        <f t="shared" si="67"/>
        <v>0.008222371737</v>
      </c>
      <c r="AF39" s="78">
        <f t="shared" si="67"/>
        <v>0.008618527322</v>
      </c>
      <c r="AG39" s="78">
        <f t="shared" si="67"/>
        <v>0.14639033</v>
      </c>
    </row>
    <row r="40">
      <c r="A40" s="76">
        <v>5.0</v>
      </c>
      <c r="B40" s="68" t="s">
        <v>96</v>
      </c>
      <c r="C40" s="96">
        <f t="shared" si="34"/>
        <v>0.913911</v>
      </c>
      <c r="D40" s="96">
        <f t="shared" si="35"/>
        <v>0.081201</v>
      </c>
      <c r="E40" s="96">
        <f t="shared" si="36"/>
        <v>0.000781</v>
      </c>
      <c r="F40" s="96">
        <f t="shared" si="37"/>
        <v>0.000877</v>
      </c>
      <c r="G40" s="96">
        <f t="shared" si="38"/>
        <v>0.001241</v>
      </c>
      <c r="H40" s="96">
        <f t="shared" si="39"/>
        <v>0.000904</v>
      </c>
      <c r="I40" s="96">
        <f t="shared" si="40"/>
        <v>0.00000847</v>
      </c>
      <c r="J40" s="96">
        <f t="shared" si="41"/>
        <v>0.0000343</v>
      </c>
      <c r="K40" s="96">
        <f t="shared" si="42"/>
        <v>0.001042</v>
      </c>
      <c r="L40" s="99">
        <f t="shared" si="43"/>
        <v>49500000000</v>
      </c>
      <c r="M40" s="65"/>
      <c r="O40" s="100">
        <f t="shared" ref="O40:W40" si="68">C40*$L40</f>
        <v>45238594500</v>
      </c>
      <c r="P40" s="100">
        <f t="shared" si="68"/>
        <v>4019449500</v>
      </c>
      <c r="Q40" s="100">
        <f t="shared" si="68"/>
        <v>38659500</v>
      </c>
      <c r="R40" s="100">
        <f t="shared" si="68"/>
        <v>43411500</v>
      </c>
      <c r="S40" s="100">
        <f t="shared" si="68"/>
        <v>61429500</v>
      </c>
      <c r="T40" s="100">
        <f t="shared" si="68"/>
        <v>44748000</v>
      </c>
      <c r="U40" s="100">
        <f t="shared" si="68"/>
        <v>419265</v>
      </c>
      <c r="V40" s="100">
        <f t="shared" si="68"/>
        <v>1697850</v>
      </c>
      <c r="W40" s="100">
        <f t="shared" si="68"/>
        <v>51579000</v>
      </c>
      <c r="X40" s="65"/>
      <c r="Y40" s="78">
        <f t="shared" ref="Y40:AG40" si="69">O40/O$45</f>
        <v>0.3153497775</v>
      </c>
      <c r="Z40" s="78">
        <f t="shared" si="69"/>
        <v>0.06653597216</v>
      </c>
      <c r="AA40" s="78">
        <f t="shared" si="69"/>
        <v>0.02973173768</v>
      </c>
      <c r="AB40" s="78">
        <f t="shared" si="69"/>
        <v>0.03384091547</v>
      </c>
      <c r="AC40" s="78">
        <f t="shared" si="69"/>
        <v>0.1627506134</v>
      </c>
      <c r="AD40" s="78">
        <f t="shared" si="69"/>
        <v>0.07567741241</v>
      </c>
      <c r="AE40" s="78">
        <f t="shared" si="69"/>
        <v>0.03435876857</v>
      </c>
      <c r="AF40" s="78">
        <f t="shared" si="69"/>
        <v>0.02943488949</v>
      </c>
      <c r="AG40" s="78">
        <f t="shared" si="69"/>
        <v>0.2422640166</v>
      </c>
    </row>
    <row r="41">
      <c r="A41" s="76">
        <v>5.0</v>
      </c>
      <c r="B41" s="68" t="s">
        <v>98</v>
      </c>
      <c r="C41" s="96">
        <f t="shared" si="34"/>
        <v>0.895026</v>
      </c>
      <c r="D41" s="96">
        <f t="shared" si="35"/>
        <v>0.099966</v>
      </c>
      <c r="E41" s="96">
        <f t="shared" si="36"/>
        <v>0.000874</v>
      </c>
      <c r="F41" s="96">
        <f t="shared" si="37"/>
        <v>0.001064</v>
      </c>
      <c r="G41" s="96">
        <f t="shared" si="38"/>
        <v>0.001463</v>
      </c>
      <c r="H41" s="96">
        <f t="shared" si="39"/>
        <v>0.001056</v>
      </c>
      <c r="I41" s="96">
        <f t="shared" si="40"/>
        <v>0.00000705</v>
      </c>
      <c r="J41" s="96">
        <f t="shared" si="41"/>
        <v>0.0000459</v>
      </c>
      <c r="K41" s="96">
        <f t="shared" si="42"/>
        <v>0.000499</v>
      </c>
      <c r="L41" s="99">
        <f t="shared" si="43"/>
        <v>60800000000</v>
      </c>
      <c r="M41" s="65"/>
      <c r="O41" s="100">
        <f t="shared" ref="O41:W41" si="70">C41*$L41</f>
        <v>54417580800</v>
      </c>
      <c r="P41" s="100">
        <f t="shared" si="70"/>
        <v>6077932800</v>
      </c>
      <c r="Q41" s="100">
        <f t="shared" si="70"/>
        <v>53139200</v>
      </c>
      <c r="R41" s="100">
        <f t="shared" si="70"/>
        <v>64691200</v>
      </c>
      <c r="S41" s="100">
        <f t="shared" si="70"/>
        <v>88950400</v>
      </c>
      <c r="T41" s="100">
        <f t="shared" si="70"/>
        <v>64204800</v>
      </c>
      <c r="U41" s="100">
        <f t="shared" si="70"/>
        <v>428640</v>
      </c>
      <c r="V41" s="100">
        <f t="shared" si="70"/>
        <v>2790720</v>
      </c>
      <c r="W41" s="100">
        <f t="shared" si="70"/>
        <v>30339200</v>
      </c>
      <c r="X41" s="65"/>
      <c r="Y41" s="78">
        <f t="shared" ref="Y41:AG41" si="71">O41/O$45</f>
        <v>0.3793347734</v>
      </c>
      <c r="Z41" s="78">
        <f t="shared" si="71"/>
        <v>0.1006110831</v>
      </c>
      <c r="AA41" s="78">
        <f t="shared" si="71"/>
        <v>0.04086759412</v>
      </c>
      <c r="AB41" s="78">
        <f t="shared" si="71"/>
        <v>0.05042925102</v>
      </c>
      <c r="AC41" s="78">
        <f t="shared" si="71"/>
        <v>0.2356641705</v>
      </c>
      <c r="AD41" s="78">
        <f t="shared" si="71"/>
        <v>0.1085825764</v>
      </c>
      <c r="AE41" s="78">
        <f t="shared" si="71"/>
        <v>0.03512704987</v>
      </c>
      <c r="AF41" s="78">
        <f t="shared" si="71"/>
        <v>0.04838150296</v>
      </c>
      <c r="AG41" s="78">
        <f t="shared" si="71"/>
        <v>0.1425017246</v>
      </c>
    </row>
    <row r="42">
      <c r="A42" s="76">
        <v>6.0</v>
      </c>
      <c r="B42" s="68" t="s">
        <v>94</v>
      </c>
      <c r="C42" s="96">
        <f t="shared" si="34"/>
        <v>0.692765</v>
      </c>
      <c r="D42" s="96">
        <f t="shared" si="35"/>
        <v>0.297632</v>
      </c>
      <c r="E42" s="96">
        <f t="shared" si="36"/>
        <v>0.001286</v>
      </c>
      <c r="F42" s="96">
        <f t="shared" si="37"/>
        <v>0.001455</v>
      </c>
      <c r="G42" s="96">
        <f t="shared" si="38"/>
        <v>0.001657</v>
      </c>
      <c r="H42" s="96">
        <f t="shared" si="39"/>
        <v>0.002564</v>
      </c>
      <c r="I42" s="96">
        <f t="shared" si="40"/>
        <v>0.00000955</v>
      </c>
      <c r="J42" s="96">
        <f t="shared" si="41"/>
        <v>0.0000614</v>
      </c>
      <c r="K42" s="96">
        <f t="shared" si="42"/>
        <v>0.002571</v>
      </c>
      <c r="L42" s="99">
        <f t="shared" si="43"/>
        <v>2590000000</v>
      </c>
      <c r="M42" s="65"/>
      <c r="O42" s="100">
        <f t="shared" ref="O42:W42" si="72">C42*$L42</f>
        <v>1794261350</v>
      </c>
      <c r="P42" s="100">
        <f t="shared" si="72"/>
        <v>770866880</v>
      </c>
      <c r="Q42" s="100">
        <f t="shared" si="72"/>
        <v>3330740</v>
      </c>
      <c r="R42" s="100">
        <f t="shared" si="72"/>
        <v>3768450</v>
      </c>
      <c r="S42" s="100">
        <f t="shared" si="72"/>
        <v>4291630</v>
      </c>
      <c r="T42" s="100">
        <f t="shared" si="72"/>
        <v>6640760</v>
      </c>
      <c r="U42" s="100">
        <f t="shared" si="72"/>
        <v>24734.5</v>
      </c>
      <c r="V42" s="100">
        <f t="shared" si="72"/>
        <v>159026</v>
      </c>
      <c r="W42" s="100">
        <f t="shared" si="72"/>
        <v>6658890</v>
      </c>
      <c r="X42" s="65"/>
      <c r="Y42" s="78">
        <f t="shared" ref="Y42:AG42" si="73">O42/O$45</f>
        <v>0.01250746014</v>
      </c>
      <c r="Z42" s="78">
        <f t="shared" si="73"/>
        <v>0.01276054775</v>
      </c>
      <c r="AA42" s="78">
        <f t="shared" si="73"/>
        <v>0.00256156153</v>
      </c>
      <c r="AB42" s="78">
        <f t="shared" si="73"/>
        <v>0.002937650113</v>
      </c>
      <c r="AC42" s="78">
        <f t="shared" si="73"/>
        <v>0.01137019535</v>
      </c>
      <c r="AD42" s="78">
        <f t="shared" si="73"/>
        <v>0.01123079318</v>
      </c>
      <c r="AE42" s="78">
        <f t="shared" si="73"/>
        <v>0.002026992383</v>
      </c>
      <c r="AF42" s="78">
        <f t="shared" si="73"/>
        <v>0.00275696483</v>
      </c>
      <c r="AG42" s="78">
        <f t="shared" si="73"/>
        <v>0.03127647759</v>
      </c>
    </row>
    <row r="43">
      <c r="A43" s="76">
        <v>6.0</v>
      </c>
      <c r="B43" s="68" t="s">
        <v>96</v>
      </c>
      <c r="C43" s="96">
        <f t="shared" si="34"/>
        <v>0.720768</v>
      </c>
      <c r="D43" s="96">
        <f t="shared" si="35"/>
        <v>0.269354</v>
      </c>
      <c r="E43" s="96">
        <f t="shared" si="36"/>
        <v>0.001267</v>
      </c>
      <c r="F43" s="96">
        <f t="shared" si="37"/>
        <v>0.001199</v>
      </c>
      <c r="G43" s="96">
        <f t="shared" si="38"/>
        <v>0.001746</v>
      </c>
      <c r="H43" s="96">
        <f t="shared" si="39"/>
        <v>0.003309</v>
      </c>
      <c r="I43" s="96">
        <f t="shared" si="40"/>
        <v>0.0000104</v>
      </c>
      <c r="J43" s="96">
        <f t="shared" si="41"/>
        <v>0.0000581</v>
      </c>
      <c r="K43" s="96">
        <f t="shared" si="42"/>
        <v>0.00229</v>
      </c>
      <c r="L43" s="99">
        <f t="shared" si="43"/>
        <v>10700000000</v>
      </c>
      <c r="M43" s="65"/>
      <c r="O43" s="100">
        <f t="shared" ref="O43:W43" si="74">C43*$L43</f>
        <v>7712217600</v>
      </c>
      <c r="P43" s="100">
        <f t="shared" si="74"/>
        <v>2882087800</v>
      </c>
      <c r="Q43" s="100">
        <f t="shared" si="74"/>
        <v>13556900</v>
      </c>
      <c r="R43" s="100">
        <f t="shared" si="74"/>
        <v>12829300</v>
      </c>
      <c r="S43" s="100">
        <f t="shared" si="74"/>
        <v>18682200</v>
      </c>
      <c r="T43" s="100">
        <f t="shared" si="74"/>
        <v>35406300</v>
      </c>
      <c r="U43" s="100">
        <f t="shared" si="74"/>
        <v>111280</v>
      </c>
      <c r="V43" s="100">
        <f t="shared" si="74"/>
        <v>621670</v>
      </c>
      <c r="W43" s="100">
        <f t="shared" si="74"/>
        <v>24503000</v>
      </c>
      <c r="X43" s="65"/>
      <c r="Y43" s="78">
        <f t="shared" ref="Y43:AG43" si="75">O43/O$45</f>
        <v>0.05376042582</v>
      </c>
      <c r="Z43" s="78">
        <f t="shared" si="75"/>
        <v>0.04770865105</v>
      </c>
      <c r="AA43" s="78">
        <f t="shared" si="75"/>
        <v>0.01042616161</v>
      </c>
      <c r="AB43" s="78">
        <f t="shared" si="75"/>
        <v>0.01000092733</v>
      </c>
      <c r="AC43" s="78">
        <f t="shared" si="75"/>
        <v>0.04949640661</v>
      </c>
      <c r="AD43" s="78">
        <f t="shared" si="75"/>
        <v>0.05987881396</v>
      </c>
      <c r="AE43" s="78">
        <f t="shared" si="75"/>
        <v>0.009119396484</v>
      </c>
      <c r="AF43" s="78">
        <f t="shared" si="75"/>
        <v>0.01077762332</v>
      </c>
      <c r="AG43" s="78">
        <f t="shared" si="75"/>
        <v>0.1150893813</v>
      </c>
    </row>
    <row r="44">
      <c r="A44" s="76">
        <v>6.0</v>
      </c>
      <c r="B44" s="68" t="s">
        <v>98</v>
      </c>
      <c r="C44" s="96">
        <f t="shared" si="34"/>
        <v>0.690833</v>
      </c>
      <c r="D44" s="96">
        <f t="shared" si="35"/>
        <v>0.298573</v>
      </c>
      <c r="E44" s="96">
        <f t="shared" si="36"/>
        <v>0.001524</v>
      </c>
      <c r="F44" s="96">
        <f t="shared" si="37"/>
        <v>0.00155</v>
      </c>
      <c r="G44" s="96">
        <f t="shared" si="38"/>
        <v>0.002462</v>
      </c>
      <c r="H44" s="96">
        <f t="shared" si="39"/>
        <v>0.003561</v>
      </c>
      <c r="I44" s="96">
        <f t="shared" si="40"/>
        <v>0.0000129</v>
      </c>
      <c r="J44" s="96">
        <f t="shared" si="41"/>
        <v>0.000081</v>
      </c>
      <c r="K44" s="96">
        <f t="shared" si="42"/>
        <v>0.001404</v>
      </c>
      <c r="L44" s="99">
        <f t="shared" si="43"/>
        <v>12500000000</v>
      </c>
      <c r="M44" s="65"/>
      <c r="O44" s="100">
        <f t="shared" ref="O44:W44" si="76">C44*$L44</f>
        <v>8635412500</v>
      </c>
      <c r="P44" s="100">
        <f t="shared" si="76"/>
        <v>3732162500</v>
      </c>
      <c r="Q44" s="100">
        <f t="shared" si="76"/>
        <v>19050000</v>
      </c>
      <c r="R44" s="100">
        <f t="shared" si="76"/>
        <v>19375000</v>
      </c>
      <c r="S44" s="100">
        <f t="shared" si="76"/>
        <v>30775000</v>
      </c>
      <c r="T44" s="100">
        <f t="shared" si="76"/>
        <v>44512500</v>
      </c>
      <c r="U44" s="100">
        <f t="shared" si="76"/>
        <v>161250</v>
      </c>
      <c r="V44" s="100">
        <f t="shared" si="76"/>
        <v>1012500</v>
      </c>
      <c r="W44" s="100">
        <f t="shared" si="76"/>
        <v>17550000</v>
      </c>
      <c r="X44" s="65"/>
      <c r="Y44" s="78">
        <f t="shared" ref="Y44:AG44" si="77">O44/O$45</f>
        <v>0.06019584472</v>
      </c>
      <c r="Z44" s="78">
        <f t="shared" si="77"/>
        <v>0.06178036574</v>
      </c>
      <c r="AA44" s="78">
        <f t="shared" si="77"/>
        <v>0.01465072241</v>
      </c>
      <c r="AB44" s="78">
        <f t="shared" si="77"/>
        <v>0.01510354946</v>
      </c>
      <c r="AC44" s="78">
        <f t="shared" si="77"/>
        <v>0.08153493237</v>
      </c>
      <c r="AD44" s="78">
        <f t="shared" si="77"/>
        <v>0.07527913694</v>
      </c>
      <c r="AE44" s="78">
        <f t="shared" si="77"/>
        <v>0.0132144382</v>
      </c>
      <c r="AF44" s="78">
        <f t="shared" si="77"/>
        <v>0.01755327362</v>
      </c>
      <c r="AG44" s="78">
        <f t="shared" si="77"/>
        <v>0.08243148358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143455292296</v>
      </c>
      <c r="P45" s="102">
        <f t="shared" si="78"/>
        <v>60410171668</v>
      </c>
      <c r="Q45" s="102">
        <f t="shared" si="78"/>
        <v>1300277179</v>
      </c>
      <c r="R45" s="102">
        <f t="shared" si="78"/>
        <v>1282811041</v>
      </c>
      <c r="S45" s="102">
        <f t="shared" si="78"/>
        <v>377445582</v>
      </c>
      <c r="T45" s="102">
        <f t="shared" si="78"/>
        <v>591299287</v>
      </c>
      <c r="U45" s="102">
        <f t="shared" si="78"/>
        <v>12202561.89</v>
      </c>
      <c r="V45" s="102">
        <f t="shared" si="78"/>
        <v>57681548.3</v>
      </c>
      <c r="W45" s="102">
        <f t="shared" si="78"/>
        <v>212904090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-24.1528</v>
      </c>
      <c r="D49" s="106">
        <v>0.570034</v>
      </c>
      <c r="E49" s="84">
        <v>-17.0929</v>
      </c>
      <c r="F49" s="106">
        <v>0.419448</v>
      </c>
      <c r="G49" s="108">
        <v>-1297.71</v>
      </c>
      <c r="H49" s="106">
        <v>0.001952</v>
      </c>
      <c r="I49" s="106">
        <v>-1039.05</v>
      </c>
      <c r="J49" s="106">
        <v>0.002019</v>
      </c>
      <c r="K49" s="106">
        <v>-450.528</v>
      </c>
      <c r="L49" s="109">
        <v>0.001673</v>
      </c>
      <c r="M49" s="107">
        <v>241.072</v>
      </c>
      <c r="N49" s="106">
        <v>0.003585</v>
      </c>
      <c r="O49" s="107">
        <v>132.934</v>
      </c>
      <c r="P49" s="109">
        <v>2.36E-5</v>
      </c>
      <c r="Q49" s="107">
        <v>726.956</v>
      </c>
      <c r="R49" s="109">
        <v>1.47E-4</v>
      </c>
      <c r="S49" s="107">
        <v>-1660.0</v>
      </c>
      <c r="T49" s="106">
        <v>0.001118</v>
      </c>
      <c r="U49" s="88">
        <v>-27.2036</v>
      </c>
      <c r="V49" s="88">
        <v>18.2433</v>
      </c>
      <c r="W49" s="109">
        <v>1.58E8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-23.4928</v>
      </c>
      <c r="D50" s="106">
        <v>0.515537</v>
      </c>
      <c r="E50" s="84">
        <v>-14.7655</v>
      </c>
      <c r="F50" s="106">
        <v>0.473972</v>
      </c>
      <c r="G50" s="108">
        <v>-1159.85</v>
      </c>
      <c r="H50" s="106">
        <v>0.002099</v>
      </c>
      <c r="I50" s="106">
        <v>-1133.25</v>
      </c>
      <c r="J50" s="106">
        <v>0.001992</v>
      </c>
      <c r="K50" s="106">
        <v>-457.419</v>
      </c>
      <c r="L50" s="109">
        <v>0.001422</v>
      </c>
      <c r="M50" s="107">
        <v>213.366</v>
      </c>
      <c r="N50" s="106">
        <v>0.00405</v>
      </c>
      <c r="O50" s="107">
        <v>207.423</v>
      </c>
      <c r="P50" s="109">
        <v>9.03E-6</v>
      </c>
      <c r="Q50" s="107">
        <v>1106.68</v>
      </c>
      <c r="R50" s="109">
        <v>7.01E-5</v>
      </c>
      <c r="S50" s="107">
        <v>-1660.0</v>
      </c>
      <c r="T50" s="106">
        <v>8.48E-4</v>
      </c>
      <c r="U50" s="88">
        <v>-24.9164</v>
      </c>
      <c r="V50" s="88">
        <v>11.8648</v>
      </c>
      <c r="W50" s="109">
        <v>3.73E8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-24.6633</v>
      </c>
      <c r="D51" s="106">
        <v>0.432293</v>
      </c>
      <c r="E51" s="84">
        <v>-13.6971</v>
      </c>
      <c r="F51" s="109">
        <v>0.555228</v>
      </c>
      <c r="G51" s="108">
        <v>-669.094</v>
      </c>
      <c r="H51" s="109">
        <v>0.001839</v>
      </c>
      <c r="I51" s="106">
        <v>-1177.02</v>
      </c>
      <c r="J51" s="109">
        <v>0.002091</v>
      </c>
      <c r="K51" s="106">
        <v>-449.622</v>
      </c>
      <c r="L51" s="109">
        <v>0.001409</v>
      </c>
      <c r="M51" s="107">
        <v>250.824</v>
      </c>
      <c r="N51" s="106">
        <v>0.006091</v>
      </c>
      <c r="O51" s="107">
        <v>65.5592</v>
      </c>
      <c r="P51" s="109">
        <v>9.04E-5</v>
      </c>
      <c r="Q51" s="107">
        <v>937.731</v>
      </c>
      <c r="R51" s="109">
        <v>1.2E-4</v>
      </c>
      <c r="S51" s="107">
        <v>-1660.0</v>
      </c>
      <c r="T51" s="106">
        <v>8.39E-4</v>
      </c>
      <c r="U51" s="88">
        <v>-22.3389</v>
      </c>
      <c r="V51" s="88">
        <v>16.1811</v>
      </c>
      <c r="W51" s="109">
        <v>2.01E8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-23.9062</v>
      </c>
      <c r="D52" s="106">
        <v>0.220858</v>
      </c>
      <c r="E52" s="84">
        <v>-202.303</v>
      </c>
      <c r="F52" s="106">
        <v>0.721564</v>
      </c>
      <c r="G52" s="108">
        <v>-2743.4</v>
      </c>
      <c r="H52" s="109">
        <v>0.034029</v>
      </c>
      <c r="I52" s="106">
        <v>-2676.22</v>
      </c>
      <c r="J52" s="109">
        <v>0.018329</v>
      </c>
      <c r="K52" s="106">
        <v>-422.598</v>
      </c>
      <c r="L52" s="109">
        <v>6.92E-4</v>
      </c>
      <c r="M52" s="107">
        <v>986.454</v>
      </c>
      <c r="N52" s="106">
        <v>0.002482</v>
      </c>
      <c r="O52" s="107">
        <v>214.504</v>
      </c>
      <c r="P52" s="106">
        <v>3.24E-4</v>
      </c>
      <c r="Q52" s="107">
        <v>2580.6</v>
      </c>
      <c r="R52" s="106">
        <v>0.001089</v>
      </c>
      <c r="S52" s="107">
        <v>-1660.0</v>
      </c>
      <c r="T52" s="106">
        <v>6.34E-4</v>
      </c>
      <c r="U52" s="88">
        <v>-289.678</v>
      </c>
      <c r="V52" s="88">
        <v>10.8408</v>
      </c>
      <c r="W52" s="109">
        <v>4.47E8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-23.9429</v>
      </c>
      <c r="D53" s="106">
        <v>0.079047</v>
      </c>
      <c r="E53" s="84">
        <v>-220.963</v>
      </c>
      <c r="F53" s="106">
        <v>0.851973</v>
      </c>
      <c r="G53" s="108">
        <v>-2439.98</v>
      </c>
      <c r="H53" s="106">
        <v>0.043914</v>
      </c>
      <c r="I53" s="106">
        <v>-2505.11</v>
      </c>
      <c r="J53" s="109">
        <v>0.019027</v>
      </c>
      <c r="K53" s="106">
        <v>-477.216</v>
      </c>
      <c r="L53" s="109">
        <v>2.25E-4</v>
      </c>
      <c r="M53" s="107">
        <v>1445.04</v>
      </c>
      <c r="N53" s="106">
        <v>0.003655</v>
      </c>
      <c r="O53" s="107">
        <v>185.432</v>
      </c>
      <c r="P53" s="106">
        <v>4.46E-4</v>
      </c>
      <c r="Q53" s="107">
        <v>2320.54</v>
      </c>
      <c r="R53" s="106">
        <v>0.001499</v>
      </c>
      <c r="S53" s="107">
        <v>-1660.0</v>
      </c>
      <c r="T53" s="109">
        <v>2.14E-4</v>
      </c>
      <c r="U53" s="88">
        <v>-336.581</v>
      </c>
      <c r="V53" s="88">
        <v>4.47374</v>
      </c>
      <c r="W53" s="109">
        <v>2.63E9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-22.3258</v>
      </c>
      <c r="D54" s="106">
        <v>0.011302</v>
      </c>
      <c r="E54" s="84">
        <v>-80.2697</v>
      </c>
      <c r="F54" s="106">
        <v>0.957125</v>
      </c>
      <c r="G54" s="108">
        <v>-1634.26</v>
      </c>
      <c r="H54" s="106">
        <v>0.014383</v>
      </c>
      <c r="I54" s="106">
        <v>-2287.94</v>
      </c>
      <c r="J54" s="109">
        <v>0.004251</v>
      </c>
      <c r="K54" s="106">
        <v>-437.529</v>
      </c>
      <c r="L54" s="109">
        <v>3.06E-5</v>
      </c>
      <c r="M54" s="107">
        <v>633.849</v>
      </c>
      <c r="N54" s="106">
        <v>0.011686</v>
      </c>
      <c r="O54" s="107">
        <v>93.684</v>
      </c>
      <c r="P54" s="109">
        <v>2.5E-4</v>
      </c>
      <c r="Q54" s="107">
        <v>1093.92</v>
      </c>
      <c r="R54" s="106">
        <v>9.39E-4</v>
      </c>
      <c r="S54" s="107">
        <v>-1660.0</v>
      </c>
      <c r="T54" s="109">
        <v>3.44E-5</v>
      </c>
      <c r="U54" s="88">
        <v>-101.925</v>
      </c>
      <c r="V54" s="88">
        <v>2.30395</v>
      </c>
      <c r="W54" s="109">
        <v>9.9E9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-23.9811</v>
      </c>
      <c r="D55" s="106">
        <v>0.176884</v>
      </c>
      <c r="E55" s="84">
        <v>-140.1</v>
      </c>
      <c r="F55" s="106">
        <v>0.732582</v>
      </c>
      <c r="G55" s="108">
        <v>-2099.38</v>
      </c>
      <c r="H55" s="106">
        <v>0.029934</v>
      </c>
      <c r="I55" s="106">
        <v>-2119.08</v>
      </c>
      <c r="J55" s="106">
        <v>0.049509</v>
      </c>
      <c r="K55" s="106">
        <v>-1855.15</v>
      </c>
      <c r="L55" s="109">
        <v>0.004119</v>
      </c>
      <c r="M55" s="107">
        <v>616.231</v>
      </c>
      <c r="N55" s="106">
        <v>0.003842</v>
      </c>
      <c r="O55" s="107">
        <v>169.017</v>
      </c>
      <c r="P55" s="106">
        <v>2.09E-4</v>
      </c>
      <c r="Q55" s="107">
        <v>2160.51</v>
      </c>
      <c r="R55" s="106">
        <v>0.001126</v>
      </c>
      <c r="S55" s="107">
        <v>-1660.0</v>
      </c>
      <c r="T55" s="109">
        <v>0.001795</v>
      </c>
      <c r="U55" s="88">
        <v>-280.419</v>
      </c>
      <c r="V55" s="88">
        <v>8.48231</v>
      </c>
      <c r="W55" s="109">
        <v>7.31E8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-23.5448</v>
      </c>
      <c r="D56" s="106">
        <v>0.042288</v>
      </c>
      <c r="E56" s="84">
        <v>-118.248</v>
      </c>
      <c r="F56" s="106">
        <v>0.871489</v>
      </c>
      <c r="G56" s="108">
        <v>-1411.37</v>
      </c>
      <c r="H56" s="106">
        <v>0.038571</v>
      </c>
      <c r="I56" s="106">
        <v>-1600.65</v>
      </c>
      <c r="J56" s="106">
        <v>0.038471</v>
      </c>
      <c r="K56" s="106">
        <v>-1876.4</v>
      </c>
      <c r="L56" s="106">
        <v>0.001164</v>
      </c>
      <c r="M56" s="107">
        <v>1123.88</v>
      </c>
      <c r="N56" s="106">
        <v>0.005741</v>
      </c>
      <c r="O56" s="107">
        <v>109.078</v>
      </c>
      <c r="P56" s="106">
        <v>3.03E-4</v>
      </c>
      <c r="Q56" s="107">
        <v>1432.15</v>
      </c>
      <c r="R56" s="106">
        <v>0.00151</v>
      </c>
      <c r="S56" s="107">
        <v>-1660.0</v>
      </c>
      <c r="T56" s="106">
        <v>4.63E-4</v>
      </c>
      <c r="U56" s="88">
        <v>-214.367</v>
      </c>
      <c r="V56" s="88">
        <v>2.86073</v>
      </c>
      <c r="W56" s="109">
        <v>6.42E9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-23.8722</v>
      </c>
      <c r="D57" s="106">
        <v>0.01032</v>
      </c>
      <c r="E57" s="84">
        <v>-66.4609</v>
      </c>
      <c r="F57" s="106">
        <v>0.921675</v>
      </c>
      <c r="G57" s="108">
        <v>-826.79</v>
      </c>
      <c r="H57" s="106">
        <v>0.031838</v>
      </c>
      <c r="I57" s="106">
        <v>-981.352</v>
      </c>
      <c r="J57" s="106">
        <v>0.025304</v>
      </c>
      <c r="K57" s="106">
        <v>-1847.08</v>
      </c>
      <c r="L57" s="106">
        <v>3.43E-4</v>
      </c>
      <c r="M57" s="107">
        <v>742.584</v>
      </c>
      <c r="N57" s="106">
        <v>0.008867</v>
      </c>
      <c r="O57" s="107">
        <v>66.3559</v>
      </c>
      <c r="P57" s="106">
        <v>2.51E-4</v>
      </c>
      <c r="Q57" s="107">
        <v>849.908</v>
      </c>
      <c r="R57" s="106">
        <v>0.001273</v>
      </c>
      <c r="S57" s="107">
        <v>-1660.0</v>
      </c>
      <c r="T57" s="106">
        <v>1.29E-4</v>
      </c>
      <c r="U57" s="88">
        <v>-105.822</v>
      </c>
      <c r="V57" s="88">
        <v>1.98678</v>
      </c>
      <c r="W57" s="109">
        <v>1.33E10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-24.8986</v>
      </c>
      <c r="D58" s="106">
        <v>0.254904</v>
      </c>
      <c r="E58" s="84">
        <v>-68.3553</v>
      </c>
      <c r="F58" s="106">
        <v>0.685644</v>
      </c>
      <c r="G58" s="108">
        <v>-1504.28</v>
      </c>
      <c r="H58" s="106">
        <v>0.012272</v>
      </c>
      <c r="I58" s="106">
        <v>-1493.26</v>
      </c>
      <c r="J58" s="106">
        <v>0.016609</v>
      </c>
      <c r="K58" s="106">
        <v>-1342.27</v>
      </c>
      <c r="L58" s="109">
        <v>0.016727</v>
      </c>
      <c r="M58" s="107">
        <v>569.786</v>
      </c>
      <c r="N58" s="106">
        <v>0.003911</v>
      </c>
      <c r="O58" s="107">
        <v>115.834</v>
      </c>
      <c r="P58" s="109">
        <v>9.98E-5</v>
      </c>
      <c r="Q58" s="107">
        <v>1455.77</v>
      </c>
      <c r="R58" s="106">
        <v>4.45E-4</v>
      </c>
      <c r="S58" s="107">
        <v>-1660.0</v>
      </c>
      <c r="T58" s="106">
        <v>0.009389</v>
      </c>
      <c r="U58" s="88">
        <v>-131.624</v>
      </c>
      <c r="V58" s="88">
        <v>6.67968</v>
      </c>
      <c r="W58" s="109">
        <v>1.18E9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-24.5885</v>
      </c>
      <c r="D59" s="106">
        <v>0.149875</v>
      </c>
      <c r="E59" s="84">
        <v>-72.6327</v>
      </c>
      <c r="F59" s="106">
        <v>0.774706</v>
      </c>
      <c r="G59" s="108">
        <v>-1093.8</v>
      </c>
      <c r="H59" s="106">
        <v>0.016438</v>
      </c>
      <c r="I59" s="106">
        <v>-1043.15</v>
      </c>
      <c r="J59" s="106">
        <v>0.033365</v>
      </c>
      <c r="K59" s="106">
        <v>-1149.51</v>
      </c>
      <c r="L59" s="109">
        <v>0.014488</v>
      </c>
      <c r="M59" s="107">
        <v>702.988</v>
      </c>
      <c r="N59" s="106">
        <v>0.005484</v>
      </c>
      <c r="O59" s="107">
        <v>82.7395</v>
      </c>
      <c r="P59" s="109">
        <v>1.44E-4</v>
      </c>
      <c r="Q59" s="107">
        <v>1053.26</v>
      </c>
      <c r="R59" s="106">
        <v>7.81E-4</v>
      </c>
      <c r="S59" s="107">
        <v>-1660.0</v>
      </c>
      <c r="T59" s="106">
        <v>0.00472</v>
      </c>
      <c r="U59" s="88">
        <v>-132.538</v>
      </c>
      <c r="V59" s="88">
        <v>3.47997</v>
      </c>
      <c r="W59" s="109">
        <v>4.34E9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-27.9694</v>
      </c>
      <c r="D60" s="106">
        <v>0.266632</v>
      </c>
      <c r="E60" s="84">
        <v>-48.9227</v>
      </c>
      <c r="F60" s="106">
        <v>0.681648</v>
      </c>
      <c r="G60" s="108">
        <v>-694.158</v>
      </c>
      <c r="H60" s="106">
        <v>0.011634</v>
      </c>
      <c r="I60" s="106">
        <v>-659.189</v>
      </c>
      <c r="J60" s="106">
        <v>0.026023</v>
      </c>
      <c r="K60" s="106">
        <v>-891.179</v>
      </c>
      <c r="L60" s="109">
        <v>0.005918</v>
      </c>
      <c r="M60" s="107">
        <v>553.432</v>
      </c>
      <c r="N60" s="106">
        <v>0.006153</v>
      </c>
      <c r="O60" s="107">
        <v>53.0367</v>
      </c>
      <c r="P60" s="109">
        <v>1.04E-4</v>
      </c>
      <c r="Q60" s="107">
        <v>656.99</v>
      </c>
      <c r="R60" s="106">
        <v>6.22E-4</v>
      </c>
      <c r="S60" s="107">
        <v>-1660.0</v>
      </c>
      <c r="T60" s="106">
        <v>0.001267</v>
      </c>
      <c r="U60" s="88">
        <v>-69.5939</v>
      </c>
      <c r="V60" s="88">
        <v>2.38652</v>
      </c>
      <c r="W60" s="109">
        <v>9.23E9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-27.9498</v>
      </c>
      <c r="D61" s="106">
        <v>0.921549</v>
      </c>
      <c r="E61" s="84">
        <v>-28.7787</v>
      </c>
      <c r="F61" s="106">
        <v>0.074123</v>
      </c>
      <c r="G61" s="108">
        <v>-1189.85</v>
      </c>
      <c r="H61" s="106">
        <v>5.21E-4</v>
      </c>
      <c r="I61" s="106">
        <v>-1212.36</v>
      </c>
      <c r="J61" s="106">
        <v>5.56E-4</v>
      </c>
      <c r="K61" s="106">
        <v>-752.799</v>
      </c>
      <c r="L61" s="109">
        <v>8.26E-4</v>
      </c>
      <c r="M61" s="107">
        <v>170.094</v>
      </c>
      <c r="N61" s="109">
        <v>0.001025</v>
      </c>
      <c r="O61" s="107">
        <v>101.313</v>
      </c>
      <c r="P61" s="109">
        <v>4.42E-6</v>
      </c>
      <c r="Q61" s="107">
        <v>1071.83</v>
      </c>
      <c r="R61" s="109">
        <v>2.19E-5</v>
      </c>
      <c r="S61" s="107">
        <v>-1660.0</v>
      </c>
      <c r="T61" s="106">
        <v>0.001373</v>
      </c>
      <c r="U61" s="88">
        <v>-31.8872</v>
      </c>
      <c r="V61" s="88">
        <v>1.52034</v>
      </c>
      <c r="W61" s="109">
        <v>2.27E10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-32.3342</v>
      </c>
      <c r="D62" s="106">
        <v>0.913911</v>
      </c>
      <c r="E62" s="84">
        <v>-34.392</v>
      </c>
      <c r="F62" s="106">
        <v>0.081201</v>
      </c>
      <c r="G62" s="108">
        <v>-885.275</v>
      </c>
      <c r="H62" s="106">
        <v>7.81E-4</v>
      </c>
      <c r="I62" s="106">
        <v>-871.306</v>
      </c>
      <c r="J62" s="106">
        <v>8.77E-4</v>
      </c>
      <c r="K62" s="106">
        <v>-649.647</v>
      </c>
      <c r="L62" s="109">
        <v>0.001241</v>
      </c>
      <c r="M62" s="107">
        <v>301.693</v>
      </c>
      <c r="N62" s="109">
        <v>9.04E-4</v>
      </c>
      <c r="O62" s="107">
        <v>68.1194</v>
      </c>
      <c r="P62" s="109">
        <v>8.47E-6</v>
      </c>
      <c r="Q62" s="107">
        <v>800.344</v>
      </c>
      <c r="R62" s="109">
        <v>3.43E-5</v>
      </c>
      <c r="S62" s="107">
        <v>-1660.0</v>
      </c>
      <c r="T62" s="106">
        <v>0.001042</v>
      </c>
      <c r="U62" s="88">
        <v>-36.0345</v>
      </c>
      <c r="V62" s="88">
        <v>1.03057</v>
      </c>
      <c r="W62" s="109">
        <v>4.95E10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-34.9364</v>
      </c>
      <c r="D63" s="106">
        <v>0.895026</v>
      </c>
      <c r="E63" s="84">
        <v>-28.8786</v>
      </c>
      <c r="F63" s="106">
        <v>0.099966</v>
      </c>
      <c r="G63" s="108">
        <v>-576.974</v>
      </c>
      <c r="H63" s="106">
        <v>8.74E-4</v>
      </c>
      <c r="I63" s="106">
        <v>-558.337</v>
      </c>
      <c r="J63" s="106">
        <v>0.001064</v>
      </c>
      <c r="K63" s="106">
        <v>-459.825</v>
      </c>
      <c r="L63" s="109">
        <v>0.001463</v>
      </c>
      <c r="M63" s="107">
        <v>328.27</v>
      </c>
      <c r="N63" s="109">
        <v>0.001056</v>
      </c>
      <c r="O63" s="107">
        <v>41.4101</v>
      </c>
      <c r="P63" s="109">
        <v>7.05E-6</v>
      </c>
      <c r="Q63" s="107">
        <v>515.841</v>
      </c>
      <c r="R63" s="109">
        <v>4.59E-5</v>
      </c>
      <c r="S63" s="107">
        <v>-1660.0</v>
      </c>
      <c r="T63" s="106">
        <v>4.99E-4</v>
      </c>
      <c r="U63" s="88">
        <v>-36.3847</v>
      </c>
      <c r="V63" s="88">
        <v>0.929656</v>
      </c>
      <c r="W63" s="109">
        <v>6.08E10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-24.1615</v>
      </c>
      <c r="D64" s="106">
        <v>0.692765</v>
      </c>
      <c r="E64" s="84">
        <v>-15.7589</v>
      </c>
      <c r="F64" s="106">
        <v>0.297632</v>
      </c>
      <c r="G64" s="108">
        <v>-952.397</v>
      </c>
      <c r="H64" s="106">
        <v>0.001286</v>
      </c>
      <c r="I64" s="106">
        <v>-786.293</v>
      </c>
      <c r="J64" s="106">
        <v>0.001455</v>
      </c>
      <c r="K64" s="106">
        <v>-445.772</v>
      </c>
      <c r="L64" s="109">
        <v>0.001657</v>
      </c>
      <c r="M64" s="107">
        <v>170.172</v>
      </c>
      <c r="N64" s="109">
        <v>0.002564</v>
      </c>
      <c r="O64" s="107">
        <v>94.9015</v>
      </c>
      <c r="P64" s="109">
        <v>9.55E-6</v>
      </c>
      <c r="Q64" s="107">
        <v>888.925</v>
      </c>
      <c r="R64" s="109">
        <v>6.14E-5</v>
      </c>
      <c r="S64" s="107">
        <v>-1660.0</v>
      </c>
      <c r="T64" s="106">
        <v>0.002571</v>
      </c>
      <c r="U64" s="88">
        <v>-28.3112</v>
      </c>
      <c r="V64" s="88">
        <v>4.50919</v>
      </c>
      <c r="W64" s="109">
        <v>2.59E9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-25.0229</v>
      </c>
      <c r="D65" s="106">
        <v>0.720768</v>
      </c>
      <c r="E65" s="84">
        <v>-15.8865</v>
      </c>
      <c r="F65" s="106">
        <v>0.269354</v>
      </c>
      <c r="G65" s="108">
        <v>-733.072</v>
      </c>
      <c r="H65" s="106">
        <v>0.001267</v>
      </c>
      <c r="I65" s="106">
        <v>-780.466</v>
      </c>
      <c r="J65" s="106">
        <v>0.001199</v>
      </c>
      <c r="K65" s="106">
        <v>-416.504</v>
      </c>
      <c r="L65" s="109">
        <v>0.001746</v>
      </c>
      <c r="M65" s="107">
        <v>142.832</v>
      </c>
      <c r="N65" s="109">
        <v>0.003309</v>
      </c>
      <c r="O65" s="107">
        <v>79.1571</v>
      </c>
      <c r="P65" s="109">
        <v>1.04E-5</v>
      </c>
      <c r="Q65" s="107">
        <v>681.342</v>
      </c>
      <c r="R65" s="109">
        <v>5.81E-5</v>
      </c>
      <c r="S65" s="107">
        <v>-1660.0</v>
      </c>
      <c r="T65" s="106">
        <v>0.00229</v>
      </c>
      <c r="U65" s="88">
        <v>-28.1947</v>
      </c>
      <c r="V65" s="88">
        <v>2.22097</v>
      </c>
      <c r="W65" s="109">
        <v>1.07E10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-25.7115</v>
      </c>
      <c r="D66" s="106">
        <v>0.690833</v>
      </c>
      <c r="E66" s="84">
        <v>-16.5132</v>
      </c>
      <c r="F66" s="106">
        <v>0.298573</v>
      </c>
      <c r="G66" s="108">
        <v>-530.359</v>
      </c>
      <c r="H66" s="106">
        <v>0.001524</v>
      </c>
      <c r="I66" s="106">
        <v>-473.056</v>
      </c>
      <c r="J66" s="106">
        <v>0.00155</v>
      </c>
      <c r="K66" s="106">
        <v>-309.047</v>
      </c>
      <c r="L66" s="109">
        <v>0.002462</v>
      </c>
      <c r="M66" s="107">
        <v>184.343</v>
      </c>
      <c r="N66" s="109">
        <v>0.003561</v>
      </c>
      <c r="O66" s="107">
        <v>51.861</v>
      </c>
      <c r="P66" s="109">
        <v>1.29E-5</v>
      </c>
      <c r="Q66" s="107">
        <v>453.808</v>
      </c>
      <c r="R66" s="109">
        <v>8.1E-5</v>
      </c>
      <c r="S66" s="107">
        <v>-1660.0</v>
      </c>
      <c r="T66" s="106">
        <v>0.001404</v>
      </c>
      <c r="U66" s="88">
        <v>-26.6316</v>
      </c>
      <c r="V66" s="88">
        <v>2.05121</v>
      </c>
      <c r="W66" s="109">
        <v>1.25E10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1.04E-11</v>
      </c>
      <c r="E70" s="109">
        <v>-2.16E-12</v>
      </c>
      <c r="F70" s="109">
        <v>4.16E-11</v>
      </c>
      <c r="G70" s="109">
        <v>6.3E-11</v>
      </c>
      <c r="H70" s="109">
        <v>-2.83E-10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-2.16E-12</v>
      </c>
      <c r="E71" s="109">
        <v>5.69E-11</v>
      </c>
      <c r="F71" s="109">
        <v>-2.29E-9</v>
      </c>
      <c r="G71" s="109">
        <v>8.94E-11</v>
      </c>
      <c r="H71" s="109">
        <v>-1.2E-9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4.16E-11</v>
      </c>
      <c r="E72" s="109">
        <v>-2.29E-9</v>
      </c>
      <c r="F72" s="109">
        <v>1.18E-7</v>
      </c>
      <c r="G72" s="109">
        <v>-3.2E-8</v>
      </c>
      <c r="H72" s="109">
        <v>7.62E-8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6.3E-11</v>
      </c>
      <c r="E73" s="109">
        <v>8.94E-11</v>
      </c>
      <c r="F73" s="109">
        <v>-3.2E-8</v>
      </c>
      <c r="G73" s="109">
        <v>3.87E-8</v>
      </c>
      <c r="H73" s="109">
        <v>-4.9E-8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-2.83E-10</v>
      </c>
      <c r="E74" s="109">
        <v>-1.2E-9</v>
      </c>
      <c r="F74" s="109">
        <v>7.62E-8</v>
      </c>
      <c r="G74" s="109">
        <v>-4.9E-8</v>
      </c>
      <c r="H74" s="109">
        <v>1.93E-7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3.86"/>
    <col customWidth="1" min="2" max="2" width="3.57"/>
  </cols>
  <sheetData>
    <row r="1">
      <c r="A1" s="57"/>
      <c r="B1" s="57"/>
      <c r="C1" s="55" t="s">
        <v>188</v>
      </c>
      <c r="D1" s="55"/>
      <c r="E1" s="55"/>
      <c r="F1" s="55"/>
      <c r="G1" s="57"/>
      <c r="H1" s="55"/>
      <c r="I1" s="55"/>
      <c r="J1" s="55"/>
      <c r="K1" s="55"/>
      <c r="L1" s="57"/>
      <c r="M1" s="55"/>
      <c r="N1" s="55"/>
      <c r="O1" s="55"/>
      <c r="P1" s="55"/>
      <c r="Q1" s="57"/>
      <c r="R1" s="57"/>
      <c r="S1" s="57"/>
      <c r="T1" s="57"/>
      <c r="U1" s="57"/>
      <c r="V1" s="57"/>
      <c r="W1" s="57"/>
      <c r="X1" s="57"/>
      <c r="Y1" s="57"/>
      <c r="Z1" s="57"/>
    </row>
    <row r="2">
      <c r="C2" s="5" t="s">
        <v>146</v>
      </c>
      <c r="H2" s="5" t="s">
        <v>182</v>
      </c>
      <c r="M2" s="5" t="s">
        <v>189</v>
      </c>
    </row>
    <row r="3">
      <c r="A3" s="5" t="s">
        <v>88</v>
      </c>
      <c r="B3" s="5" t="s">
        <v>89</v>
      </c>
      <c r="C3" s="5" t="s">
        <v>190</v>
      </c>
      <c r="D3" s="5" t="s">
        <v>185</v>
      </c>
      <c r="E3" s="5" t="s">
        <v>191</v>
      </c>
      <c r="F3" s="5" t="s">
        <v>192</v>
      </c>
      <c r="H3" s="5" t="s">
        <v>190</v>
      </c>
      <c r="I3" s="5" t="s">
        <v>185</v>
      </c>
      <c r="J3" s="5" t="s">
        <v>191</v>
      </c>
      <c r="K3" s="5" t="s">
        <v>192</v>
      </c>
      <c r="M3" s="5" t="s">
        <v>190</v>
      </c>
      <c r="N3" s="5" t="s">
        <v>185</v>
      </c>
      <c r="O3" s="5" t="s">
        <v>191</v>
      </c>
      <c r="P3" s="5" t="s">
        <v>192</v>
      </c>
    </row>
    <row r="4">
      <c r="A4" s="152">
        <f>conf20!A27</f>
        <v>1</v>
      </c>
      <c r="B4" s="152">
        <f>baselineConf3!B49</f>
        <v>0</v>
      </c>
      <c r="C4" s="6">
        <f>baselineConf3!O27</f>
        <v>146200435</v>
      </c>
      <c r="D4" s="6">
        <f>conf18!O27</f>
        <v>136521172</v>
      </c>
      <c r="E4" s="6">
        <f>conf19!O27</f>
        <v>106756440</v>
      </c>
      <c r="F4" s="6">
        <f>conf20!O27</f>
        <v>90065372</v>
      </c>
      <c r="H4" s="6">
        <f>baselineConf3!P27</f>
        <v>120138907</v>
      </c>
      <c r="I4" s="6">
        <f>conf18!P27</f>
        <v>103201752</v>
      </c>
      <c r="J4" s="6">
        <f>conf19!P27</f>
        <v>99117270</v>
      </c>
      <c r="K4" s="6">
        <f>conf20!P27</f>
        <v>66272784</v>
      </c>
      <c r="M4" s="6">
        <f>baselineConf3!L27</f>
        <v>271000000</v>
      </c>
      <c r="N4" s="6">
        <f>conf18!L27</f>
        <v>244000000</v>
      </c>
      <c r="O4" s="6">
        <f>conf19!L27</f>
        <v>210000000</v>
      </c>
      <c r="P4" s="6">
        <f>conf20!L27</f>
        <v>158000000</v>
      </c>
    </row>
    <row r="5">
      <c r="A5" s="152">
        <f>conf20!A28</f>
        <v>1</v>
      </c>
      <c r="B5" s="152">
        <f>baselineConf3!B50</f>
        <v>1</v>
      </c>
      <c r="C5" s="6">
        <f>baselineConf3!O28</f>
        <v>347186784</v>
      </c>
      <c r="D5" s="6">
        <f>conf18!O28</f>
        <v>322189290</v>
      </c>
      <c r="E5" s="6">
        <f>conf19!O28</f>
        <v>273184120</v>
      </c>
      <c r="F5" s="6">
        <f>conf20!O28</f>
        <v>192295301</v>
      </c>
      <c r="H5" s="6">
        <f>baselineConf3!P28</f>
        <v>354322500</v>
      </c>
      <c r="I5" s="6">
        <f>conf18!P28</f>
        <v>300121652</v>
      </c>
      <c r="J5" s="6">
        <f>conf19!P28</f>
        <v>320513270</v>
      </c>
      <c r="K5" s="6">
        <f>conf20!P28</f>
        <v>176791556</v>
      </c>
      <c r="M5" s="6">
        <f>baselineConf3!L28</f>
        <v>714000000</v>
      </c>
      <c r="N5" s="6">
        <f>conf18!L28</f>
        <v>634000000</v>
      </c>
      <c r="O5" s="6">
        <f>conf19!L28</f>
        <v>605000000</v>
      </c>
      <c r="P5" s="6">
        <f>conf20!L28</f>
        <v>373000000</v>
      </c>
    </row>
    <row r="6">
      <c r="A6" s="152">
        <f>conf20!A29</f>
        <v>1</v>
      </c>
      <c r="B6" s="152">
        <f>baselineConf3!B51</f>
        <v>2</v>
      </c>
      <c r="C6" s="6">
        <f>baselineConf3!O29</f>
        <v>166647495</v>
      </c>
      <c r="D6" s="6">
        <f>conf18!O29</f>
        <v>152215360</v>
      </c>
      <c r="E6" s="6">
        <f>conf19!O29</f>
        <v>133253946</v>
      </c>
      <c r="F6" s="6">
        <f>conf20!O29</f>
        <v>86890893</v>
      </c>
      <c r="H6" s="6">
        <f>baselineConf3!P29</f>
        <v>206755365</v>
      </c>
      <c r="I6" s="6">
        <f>conf18!P29</f>
        <v>172907924</v>
      </c>
      <c r="J6" s="6">
        <f>conf19!P29</f>
        <v>192677796</v>
      </c>
      <c r="K6" s="6">
        <f>conf20!P29</f>
        <v>111600828</v>
      </c>
      <c r="M6" s="6">
        <f>baselineConf3!L29</f>
        <v>381000000</v>
      </c>
      <c r="N6" s="6">
        <f>conf18!L29</f>
        <v>332000000</v>
      </c>
      <c r="O6" s="6">
        <f>conf19!L29</f>
        <v>333000000</v>
      </c>
      <c r="P6" s="6">
        <f>conf20!L29</f>
        <v>201000000</v>
      </c>
    </row>
    <row r="7">
      <c r="A7" s="152">
        <f>conf20!A30</f>
        <v>2</v>
      </c>
      <c r="B7" s="152">
        <f>baselineConf3!B52</f>
        <v>0</v>
      </c>
      <c r="C7" s="6">
        <f>baselineConf3!O30</f>
        <v>164753190</v>
      </c>
      <c r="D7" s="6">
        <f>conf18!O30</f>
        <v>155540000</v>
      </c>
      <c r="E7" s="6">
        <f>conf19!O30</f>
        <v>123148293</v>
      </c>
      <c r="F7" s="6">
        <f>conf20!O30</f>
        <v>98723526</v>
      </c>
      <c r="H7" s="6">
        <f>baselineConf3!P30</f>
        <v>373348521</v>
      </c>
      <c r="I7" s="6">
        <f>conf18!P30</f>
        <v>365900150</v>
      </c>
      <c r="J7" s="6">
        <f>conf19!P30</f>
        <v>337813425</v>
      </c>
      <c r="K7" s="6">
        <f>conf20!P30</f>
        <v>322539108</v>
      </c>
      <c r="M7" s="6">
        <f>baselineConf3!L30</f>
        <v>567000000</v>
      </c>
      <c r="N7" s="6">
        <f>conf18!L30</f>
        <v>550000000</v>
      </c>
      <c r="O7" s="6">
        <f>conf19!L30</f>
        <v>489000000</v>
      </c>
      <c r="P7" s="6">
        <f>conf20!L30</f>
        <v>447000000</v>
      </c>
    </row>
    <row r="8">
      <c r="A8" s="152">
        <f>conf20!A31</f>
        <v>2</v>
      </c>
      <c r="B8" s="152">
        <f>baselineConf3!B53</f>
        <v>1</v>
      </c>
      <c r="C8" s="6">
        <f>baselineConf3!O31</f>
        <v>367424680</v>
      </c>
      <c r="D8" s="6">
        <f>conf18!O31</f>
        <v>346616000</v>
      </c>
      <c r="E8" s="6">
        <f>conf19!O31</f>
        <v>276032900</v>
      </c>
      <c r="F8" s="6">
        <f>conf20!O31</f>
        <v>207893610</v>
      </c>
      <c r="H8" s="6">
        <f>baselineConf3!P31</f>
        <v>2451611890</v>
      </c>
      <c r="I8" s="6">
        <f>conf18!P31</f>
        <v>2423103360</v>
      </c>
      <c r="J8" s="6">
        <f>conf19!P31</f>
        <v>2394863900</v>
      </c>
      <c r="K8" s="6">
        <f>conf20!P31</f>
        <v>2240688990</v>
      </c>
      <c r="M8" s="6">
        <f>baselineConf3!L31</f>
        <v>3010000000</v>
      </c>
      <c r="N8" s="6">
        <f>conf18!L31</f>
        <v>2960000000</v>
      </c>
      <c r="O8" s="6">
        <f>conf19!L31</f>
        <v>2860000000</v>
      </c>
      <c r="P8" s="6">
        <f>conf20!L31</f>
        <v>2630000000</v>
      </c>
    </row>
    <row r="9">
      <c r="A9" s="152">
        <f>conf20!A32</f>
        <v>2</v>
      </c>
      <c r="B9" s="152">
        <f>baselineConf3!B54</f>
        <v>2</v>
      </c>
      <c r="C9" s="6">
        <f>baselineConf3!O32</f>
        <v>208420500</v>
      </c>
      <c r="D9" s="6">
        <f>conf18!O32</f>
        <v>195013800</v>
      </c>
      <c r="E9" s="6">
        <f>conf19!O32</f>
        <v>163057200</v>
      </c>
      <c r="F9" s="6">
        <f>conf20!O32</f>
        <v>111889800</v>
      </c>
      <c r="H9" s="6">
        <f>baselineConf3!P32</f>
        <v>9767242800</v>
      </c>
      <c r="I9" s="6">
        <f>conf18!P32</f>
        <v>9683645400</v>
      </c>
      <c r="J9" s="6">
        <f>conf19!P32</f>
        <v>9714174000</v>
      </c>
      <c r="K9" s="6">
        <f>conf20!P32</f>
        <v>9475537500</v>
      </c>
      <c r="M9" s="6">
        <f>baselineConf3!L32</f>
        <v>10300000000</v>
      </c>
      <c r="N9" s="6">
        <f>conf18!L32</f>
        <v>10200000000</v>
      </c>
      <c r="O9" s="6">
        <f>conf19!L32</f>
        <v>10200000000</v>
      </c>
      <c r="P9" s="6">
        <f>conf20!L32</f>
        <v>9900000000</v>
      </c>
    </row>
    <row r="10">
      <c r="A10" s="152">
        <f>conf20!A33</f>
        <v>3</v>
      </c>
      <c r="B10" s="152">
        <f>baselineConf3!B55</f>
        <v>0</v>
      </c>
      <c r="C10" s="6">
        <f>baselineConf3!O33</f>
        <v>218318562</v>
      </c>
      <c r="D10" s="6">
        <f>conf18!O33</f>
        <v>203254254</v>
      </c>
      <c r="E10" s="6">
        <f>conf19!O33</f>
        <v>163841304</v>
      </c>
      <c r="F10" s="6">
        <f>conf20!O33</f>
        <v>129302204</v>
      </c>
      <c r="H10" s="6">
        <f>baselineConf3!P33</f>
        <v>648924346</v>
      </c>
      <c r="I10" s="6">
        <f>conf18!P33</f>
        <v>608458284</v>
      </c>
      <c r="J10" s="6">
        <f>conf19!P33</f>
        <v>618423348</v>
      </c>
      <c r="K10" s="6">
        <f>conf20!P33</f>
        <v>535517442</v>
      </c>
      <c r="M10" s="6">
        <f>baselineConf3!L33</f>
        <v>938000000</v>
      </c>
      <c r="N10" s="6">
        <f>conf18!L33</f>
        <v>882000000</v>
      </c>
      <c r="O10" s="6">
        <f>conf19!L33</f>
        <v>852000000</v>
      </c>
      <c r="P10" s="6">
        <f>conf20!L33</f>
        <v>731000000</v>
      </c>
    </row>
    <row r="11">
      <c r="A11" s="152">
        <f>conf20!A34</f>
        <v>3</v>
      </c>
      <c r="B11" s="152">
        <f>baselineConf3!B56</f>
        <v>1</v>
      </c>
      <c r="C11" s="6">
        <f>baselineConf3!O34</f>
        <v>506623600</v>
      </c>
      <c r="D11" s="6">
        <f>conf18!O34</f>
        <v>478170880</v>
      </c>
      <c r="E11" s="6">
        <f>conf19!O34</f>
        <v>390659540</v>
      </c>
      <c r="F11" s="6">
        <f>conf20!O34</f>
        <v>271488960</v>
      </c>
      <c r="H11" s="6">
        <f>baselineConf3!P34</f>
        <v>6031579840</v>
      </c>
      <c r="I11" s="6">
        <f>conf18!P34</f>
        <v>5981740160</v>
      </c>
      <c r="J11" s="6">
        <f>conf19!P34</f>
        <v>5969718600</v>
      </c>
      <c r="K11" s="6">
        <f>conf20!P34</f>
        <v>5594959380</v>
      </c>
      <c r="M11" s="6">
        <f>baselineConf3!L34</f>
        <v>7120000000</v>
      </c>
      <c r="N11" s="6">
        <f>conf18!L34</f>
        <v>7040000000</v>
      </c>
      <c r="O11" s="6">
        <f>conf19!L34</f>
        <v>6940000000</v>
      </c>
      <c r="P11" s="6">
        <f>conf20!L34</f>
        <v>6420000000</v>
      </c>
    </row>
    <row r="12">
      <c r="A12" s="152">
        <f>conf20!A35</f>
        <v>3</v>
      </c>
      <c r="B12" s="152">
        <f>baselineConf3!B57</f>
        <v>2</v>
      </c>
      <c r="C12" s="6">
        <f>baselineConf3!O35</f>
        <v>273070000</v>
      </c>
      <c r="D12" s="6">
        <f>conf18!O35</f>
        <v>259971700</v>
      </c>
      <c r="E12" s="6">
        <f>conf19!O35</f>
        <v>216728800</v>
      </c>
      <c r="F12" s="6">
        <f>conf20!O35</f>
        <v>137256000</v>
      </c>
      <c r="H12" s="6">
        <f>baselineConf3!P35</f>
        <v>12789126000</v>
      </c>
      <c r="I12" s="6">
        <f>conf18!P35</f>
        <v>12707435600</v>
      </c>
      <c r="J12" s="6">
        <f>conf19!P35</f>
        <v>12746272200</v>
      </c>
      <c r="K12" s="6">
        <f>conf20!P35</f>
        <v>12258277500</v>
      </c>
      <c r="M12" s="6">
        <f>baselineConf3!L35</f>
        <v>14000000000</v>
      </c>
      <c r="N12" s="6">
        <f>conf18!L35</f>
        <v>13900000000</v>
      </c>
      <c r="O12" s="6">
        <f>conf19!L35</f>
        <v>13900000000</v>
      </c>
      <c r="P12" s="6">
        <f>conf20!L35</f>
        <v>13300000000</v>
      </c>
    </row>
    <row r="13">
      <c r="A13" s="152">
        <f>conf20!A36</f>
        <v>4</v>
      </c>
      <c r="B13" s="152">
        <f>baselineConf3!B58</f>
        <v>0</v>
      </c>
      <c r="C13" s="6">
        <f>baselineConf3!O36</f>
        <v>515214490</v>
      </c>
      <c r="D13" s="6">
        <f>conf18!O36</f>
        <v>486978020</v>
      </c>
      <c r="E13" s="6">
        <f>conf19!O36</f>
        <v>399756980</v>
      </c>
      <c r="F13" s="6">
        <f>conf20!O36</f>
        <v>300786720</v>
      </c>
      <c r="H13" s="6">
        <f>baselineConf3!P36</f>
        <v>1016755250</v>
      </c>
      <c r="I13" s="6">
        <f>conf18!P36</f>
        <v>945477440</v>
      </c>
      <c r="J13" s="6">
        <f>conf19!P36</f>
        <v>944158000</v>
      </c>
      <c r="K13" s="6">
        <f>conf20!P36</f>
        <v>809059920</v>
      </c>
      <c r="M13" s="6">
        <f>baselineConf3!L36</f>
        <v>1610000000</v>
      </c>
      <c r="N13" s="6">
        <f>conf18!L36</f>
        <v>1510000000</v>
      </c>
      <c r="O13" s="6">
        <f>conf19!L36</f>
        <v>1420000000</v>
      </c>
      <c r="P13" s="6">
        <f>conf20!L36</f>
        <v>1180000000</v>
      </c>
    </row>
    <row r="14">
      <c r="A14" s="152">
        <f>conf20!A37</f>
        <v>4</v>
      </c>
      <c r="B14" s="152">
        <f>baselineConf3!B59</f>
        <v>1</v>
      </c>
      <c r="C14" s="6">
        <f>baselineConf3!O37</f>
        <v>1167754440</v>
      </c>
      <c r="D14" s="6">
        <f>conf18!O37</f>
        <v>1105052410</v>
      </c>
      <c r="E14" s="6">
        <f>conf19!O37</f>
        <v>924881320</v>
      </c>
      <c r="F14" s="6">
        <f>conf20!O37</f>
        <v>650457500</v>
      </c>
      <c r="H14" s="6">
        <f>baselineConf3!P37</f>
        <v>4012910080</v>
      </c>
      <c r="I14" s="6">
        <f>conf18!P37</f>
        <v>3928242780</v>
      </c>
      <c r="J14" s="6">
        <f>conf19!P37</f>
        <v>3860648860</v>
      </c>
      <c r="K14" s="6">
        <f>conf20!P37</f>
        <v>3362224040</v>
      </c>
      <c r="M14" s="6">
        <f>baselineConf3!L37</f>
        <v>5540000000</v>
      </c>
      <c r="N14" s="6">
        <f>conf18!L37</f>
        <v>5390000000</v>
      </c>
      <c r="O14" s="6">
        <f>conf19!L37</f>
        <v>5140000000</v>
      </c>
      <c r="P14" s="6">
        <f>conf20!L37</f>
        <v>4340000000</v>
      </c>
    </row>
    <row r="15">
      <c r="A15" s="152">
        <f>conf20!A38</f>
        <v>4</v>
      </c>
      <c r="B15" s="152">
        <f>baselineConf3!B60</f>
        <v>2</v>
      </c>
      <c r="C15" s="6">
        <f>baselineConf3!O38</f>
        <v>2756041710</v>
      </c>
      <c r="D15" s="6">
        <f>conf18!O38</f>
        <v>2716903870</v>
      </c>
      <c r="E15" s="6">
        <f>conf19!O38</f>
        <v>2624603290</v>
      </c>
      <c r="F15" s="6">
        <f>conf20!O38</f>
        <v>2461013360</v>
      </c>
      <c r="H15" s="6">
        <f>baselineConf3!P38</f>
        <v>6672840840</v>
      </c>
      <c r="I15" s="6">
        <f>conf18!P38</f>
        <v>6613820600</v>
      </c>
      <c r="J15" s="6">
        <f>conf19!P38</f>
        <v>6586661980</v>
      </c>
      <c r="K15" s="6">
        <f>conf20!P38</f>
        <v>6291611040</v>
      </c>
      <c r="M15" s="6">
        <f>baselineConf3!L38</f>
        <v>9930000000</v>
      </c>
      <c r="N15" s="6">
        <f>conf18!L38</f>
        <v>9830000000</v>
      </c>
      <c r="O15" s="6">
        <f>conf19!L38</f>
        <v>9710000000</v>
      </c>
      <c r="P15" s="6">
        <f>conf20!L38</f>
        <v>9230000000</v>
      </c>
    </row>
    <row r="16">
      <c r="A16" s="152">
        <f>conf20!A39</f>
        <v>5</v>
      </c>
      <c r="B16" s="152">
        <f>baselineConf3!B61</f>
        <v>0</v>
      </c>
      <c r="C16" s="6">
        <f>baselineConf3!O39</f>
        <v>21330948600</v>
      </c>
      <c r="D16" s="6">
        <f>conf18!O39</f>
        <v>21302863800</v>
      </c>
      <c r="E16" s="6">
        <f>conf19!O39</f>
        <v>21143684100</v>
      </c>
      <c r="F16" s="6">
        <f>conf20!O39</f>
        <v>20919162300</v>
      </c>
      <c r="H16" s="6">
        <f>baselineConf3!P39</f>
        <v>1954976400</v>
      </c>
      <c r="I16" s="6">
        <f>conf18!P39</f>
        <v>1884737000</v>
      </c>
      <c r="J16" s="6">
        <f>conf19!P39</f>
        <v>1845782400</v>
      </c>
      <c r="K16" s="6">
        <f>conf20!P39</f>
        <v>1682592100</v>
      </c>
      <c r="M16" s="6">
        <f>baselineConf3!L39</f>
        <v>23400000000</v>
      </c>
      <c r="N16" s="6">
        <f>conf18!L39</f>
        <v>23300000000</v>
      </c>
      <c r="O16" s="6">
        <f>conf19!L39</f>
        <v>23100000000</v>
      </c>
      <c r="P16" s="6">
        <f>conf20!L39</f>
        <v>22700000000</v>
      </c>
    </row>
    <row r="17">
      <c r="A17" s="152">
        <f>conf20!A40</f>
        <v>5</v>
      </c>
      <c r="B17" s="152">
        <f>baselineConf3!B62</f>
        <v>1</v>
      </c>
      <c r="C17" s="6">
        <f>baselineConf3!O40</f>
        <v>46795064100</v>
      </c>
      <c r="D17" s="6">
        <f>conf18!O40</f>
        <v>46731061300</v>
      </c>
      <c r="E17" s="6">
        <f>conf19!O40</f>
        <v>46442403000</v>
      </c>
      <c r="F17" s="6">
        <f>conf20!O40</f>
        <v>45238594500</v>
      </c>
      <c r="H17" s="6">
        <f>baselineConf3!P40</f>
        <v>4831474800</v>
      </c>
      <c r="I17" s="6">
        <f>conf18!P40</f>
        <v>4699168100</v>
      </c>
      <c r="J17" s="6">
        <f>conf19!P40</f>
        <v>4591298700</v>
      </c>
      <c r="K17" s="6">
        <f>conf20!P40</f>
        <v>4019449500</v>
      </c>
      <c r="M17" s="6">
        <f>baselineConf3!L40</f>
        <v>51900000000</v>
      </c>
      <c r="N17" s="6">
        <f>conf18!L40</f>
        <v>51700000000</v>
      </c>
      <c r="O17" s="6">
        <f>conf19!L40</f>
        <v>51300000000</v>
      </c>
      <c r="P17" s="6">
        <f>conf20!L40</f>
        <v>49500000000</v>
      </c>
    </row>
    <row r="18">
      <c r="A18" s="152">
        <f>conf20!A41</f>
        <v>5</v>
      </c>
      <c r="B18" s="152">
        <f>baselineConf3!B63</f>
        <v>2</v>
      </c>
      <c r="C18" s="6">
        <f>baselineConf3!O41</f>
        <v>55097664000</v>
      </c>
      <c r="D18" s="6">
        <f>conf18!O41</f>
        <v>54998477400</v>
      </c>
      <c r="E18" s="6">
        <f>conf19!O41</f>
        <v>54876914400</v>
      </c>
      <c r="F18" s="6">
        <f>conf20!O41</f>
        <v>54417580800</v>
      </c>
      <c r="H18" s="6">
        <f>baselineConf3!P41</f>
        <v>6578758000</v>
      </c>
      <c r="I18" s="6">
        <f>conf18!P41</f>
        <v>6480471600</v>
      </c>
      <c r="J18" s="6">
        <f>conf19!P41</f>
        <v>6404120800</v>
      </c>
      <c r="K18" s="6">
        <f>conf20!P41</f>
        <v>6077932800</v>
      </c>
      <c r="M18" s="6">
        <f>baselineConf3!L41</f>
        <v>62000000000</v>
      </c>
      <c r="N18" s="6">
        <f>conf18!L41</f>
        <v>61800000000</v>
      </c>
      <c r="O18" s="6">
        <f>conf19!L41</f>
        <v>61600000000</v>
      </c>
      <c r="P18" s="6">
        <f>conf20!L41</f>
        <v>60800000000</v>
      </c>
    </row>
    <row r="19">
      <c r="A19" s="152">
        <f>conf20!A42</f>
        <v>6</v>
      </c>
      <c r="B19" s="152">
        <f>baselineConf3!B64</f>
        <v>0</v>
      </c>
      <c r="C19" s="6">
        <f>baselineConf3!O42</f>
        <v>2006625440</v>
      </c>
      <c r="D19" s="6">
        <f>conf18!O42</f>
        <v>1977408000</v>
      </c>
      <c r="E19" s="6">
        <f>conf19!O42</f>
        <v>1892982620</v>
      </c>
      <c r="F19" s="6">
        <f>conf20!O42</f>
        <v>1794261350</v>
      </c>
      <c r="H19" s="6">
        <f>baselineConf3!P42</f>
        <v>922558000</v>
      </c>
      <c r="I19" s="6">
        <f>conf18!P42</f>
        <v>873144000</v>
      </c>
      <c r="J19" s="6">
        <f>conf19!P42</f>
        <v>858094260</v>
      </c>
      <c r="K19" s="6">
        <f>conf20!P42</f>
        <v>770866880</v>
      </c>
      <c r="M19" s="6">
        <f>baselineConf3!L42</f>
        <v>2960000000</v>
      </c>
      <c r="N19" s="6">
        <f>conf18!L42</f>
        <v>2880000000</v>
      </c>
      <c r="O19" s="6">
        <f>conf19!L42</f>
        <v>2780000000</v>
      </c>
      <c r="P19" s="6">
        <f>conf20!L42</f>
        <v>2590000000</v>
      </c>
    </row>
    <row r="20">
      <c r="A20" s="152">
        <f>conf20!A43</f>
        <v>6</v>
      </c>
      <c r="B20" s="152">
        <f>baselineConf3!B65</f>
        <v>1</v>
      </c>
      <c r="C20" s="6">
        <f>baselineConf3!O43</f>
        <v>8314183800</v>
      </c>
      <c r="D20" s="6">
        <f>conf18!O43</f>
        <v>8273781200</v>
      </c>
      <c r="E20" s="6">
        <f>conf19!O43</f>
        <v>8079036700</v>
      </c>
      <c r="F20" s="6">
        <f>conf20!O43</f>
        <v>7712217600</v>
      </c>
      <c r="H20" s="6">
        <f>baselineConf3!P43</f>
        <v>3259795500</v>
      </c>
      <c r="I20" s="6">
        <f>conf18!P43</f>
        <v>3202481600</v>
      </c>
      <c r="J20" s="6">
        <f>conf19!P43</f>
        <v>3099612600</v>
      </c>
      <c r="K20" s="6">
        <f>conf20!P43</f>
        <v>2882087800</v>
      </c>
      <c r="M20" s="6">
        <f>baselineConf3!L43</f>
        <v>11700000000</v>
      </c>
      <c r="N20" s="6">
        <f>conf18!L43</f>
        <v>11600000000</v>
      </c>
      <c r="O20" s="6">
        <f>conf19!L43</f>
        <v>11300000000</v>
      </c>
      <c r="P20" s="6">
        <f>conf20!L43</f>
        <v>10700000000</v>
      </c>
    </row>
    <row r="21">
      <c r="A21" s="152">
        <f>conf20!A44</f>
        <v>6</v>
      </c>
      <c r="B21" s="152">
        <f>baselineConf3!B66</f>
        <v>2</v>
      </c>
      <c r="C21" s="6">
        <f>baselineConf3!O44</f>
        <v>9055754400</v>
      </c>
      <c r="D21" s="6">
        <f>conf18!O44</f>
        <v>9013795600</v>
      </c>
      <c r="E21" s="6">
        <f>conf19!O44</f>
        <v>8868646800</v>
      </c>
      <c r="F21" s="6">
        <f>conf20!O44</f>
        <v>8635412500</v>
      </c>
      <c r="H21" s="6">
        <f>baselineConf3!P44</f>
        <v>4001896800</v>
      </c>
      <c r="I21" s="6">
        <f>conf18!P44</f>
        <v>3944881600</v>
      </c>
      <c r="J21" s="6">
        <f>conf19!P44</f>
        <v>3891852600</v>
      </c>
      <c r="K21" s="6">
        <f>conf20!P44</f>
        <v>3732162500</v>
      </c>
      <c r="M21" s="6">
        <f>baselineConf3!L44</f>
        <v>13200000000</v>
      </c>
      <c r="N21" s="6">
        <f>conf18!L44</f>
        <v>13100000000</v>
      </c>
      <c r="O21" s="6">
        <f>conf19!L44</f>
        <v>12900000000</v>
      </c>
      <c r="P21" s="6">
        <f>conf20!L44</f>
        <v>12500000000</v>
      </c>
    </row>
    <row r="24">
      <c r="A24" s="153" t="s">
        <v>88</v>
      </c>
      <c r="B24" s="153" t="s">
        <v>89</v>
      </c>
      <c r="D24" s="5" t="s">
        <v>185</v>
      </c>
      <c r="E24" s="5" t="s">
        <v>191</v>
      </c>
      <c r="F24" s="5" t="s">
        <v>192</v>
      </c>
      <c r="I24" s="5" t="s">
        <v>185</v>
      </c>
      <c r="J24" s="5" t="s">
        <v>191</v>
      </c>
      <c r="K24" s="5" t="s">
        <v>192</v>
      </c>
      <c r="N24" s="5" t="s">
        <v>185</v>
      </c>
      <c r="O24" s="5" t="s">
        <v>191</v>
      </c>
      <c r="P24" s="5" t="s">
        <v>192</v>
      </c>
    </row>
    <row r="25">
      <c r="A25" s="154">
        <v>1.0</v>
      </c>
      <c r="B25" s="154">
        <v>0.0</v>
      </c>
      <c r="D25" s="144">
        <f t="shared" ref="D25:F25" si="1">(D4-$C4)/$C4</f>
        <v>-0.06620543229</v>
      </c>
      <c r="E25" s="144">
        <f t="shared" si="1"/>
        <v>-0.2697939647</v>
      </c>
      <c r="F25" s="144">
        <f t="shared" si="1"/>
        <v>-0.3839596168</v>
      </c>
      <c r="I25" s="144">
        <f t="shared" ref="I25:K25" si="2">(I4-$H4)/$H4</f>
        <v>-0.140979766</v>
      </c>
      <c r="J25" s="144">
        <f t="shared" si="2"/>
        <v>-0.1749777614</v>
      </c>
      <c r="K25" s="144">
        <f t="shared" si="2"/>
        <v>-0.4483653493</v>
      </c>
      <c r="N25" s="144">
        <f t="shared" ref="N25:P25" si="3">(N4-$M4)/$M4</f>
        <v>-0.09963099631</v>
      </c>
      <c r="O25" s="144">
        <f t="shared" si="3"/>
        <v>-0.2250922509</v>
      </c>
      <c r="P25" s="144">
        <f t="shared" si="3"/>
        <v>-0.4169741697</v>
      </c>
    </row>
    <row r="26">
      <c r="A26" s="154">
        <v>1.0</v>
      </c>
      <c r="B26" s="154">
        <v>1.0</v>
      </c>
      <c r="D26" s="144">
        <f t="shared" ref="D26:F26" si="4">(D5-$C5)/$C5</f>
        <v>-0.0720001312</v>
      </c>
      <c r="E26" s="144">
        <f t="shared" si="4"/>
        <v>-0.2131494268</v>
      </c>
      <c r="F26" s="144">
        <f t="shared" si="4"/>
        <v>-0.4461330043</v>
      </c>
      <c r="I26" s="144">
        <f t="shared" ref="I26:K26" si="5">(I5-$H5)/$H5</f>
        <v>-0.1529703815</v>
      </c>
      <c r="J26" s="144">
        <f t="shared" si="5"/>
        <v>-0.09541937077</v>
      </c>
      <c r="K26" s="144">
        <f t="shared" si="5"/>
        <v>-0.5010433828</v>
      </c>
      <c r="N26" s="144">
        <f t="shared" ref="N26:P26" si="6">(N5-$M5)/$M5</f>
        <v>-0.1120448179</v>
      </c>
      <c r="O26" s="144">
        <f t="shared" si="6"/>
        <v>-0.1526610644</v>
      </c>
      <c r="P26" s="144">
        <f t="shared" si="6"/>
        <v>-0.4775910364</v>
      </c>
    </row>
    <row r="27">
      <c r="A27" s="154">
        <v>1.0</v>
      </c>
      <c r="B27" s="154">
        <v>2.0</v>
      </c>
      <c r="D27" s="144">
        <f t="shared" ref="D27:F27" si="7">(D6-$C6)/$C6</f>
        <v>-0.08660277192</v>
      </c>
      <c r="E27" s="144">
        <f t="shared" si="7"/>
        <v>-0.2003843442</v>
      </c>
      <c r="F27" s="144">
        <f t="shared" si="7"/>
        <v>-0.4785946647</v>
      </c>
      <c r="I27" s="144">
        <f t="shared" ref="I27:K27" si="8">(I6-$H6)/$H6</f>
        <v>-0.1637076794</v>
      </c>
      <c r="J27" s="144">
        <f t="shared" si="8"/>
        <v>-0.06808804695</v>
      </c>
      <c r="K27" s="144">
        <f t="shared" si="8"/>
        <v>-0.460227656</v>
      </c>
      <c r="N27" s="144">
        <f t="shared" ref="N27:P27" si="9">(N6-$M6)/$M6</f>
        <v>-0.1286089239</v>
      </c>
      <c r="O27" s="144">
        <f t="shared" si="9"/>
        <v>-0.125984252</v>
      </c>
      <c r="P27" s="144">
        <f t="shared" si="9"/>
        <v>-0.4724409449</v>
      </c>
    </row>
    <row r="28">
      <c r="A28" s="154">
        <v>2.0</v>
      </c>
      <c r="B28" s="154">
        <v>0.0</v>
      </c>
      <c r="D28" s="144">
        <f t="shared" ref="D28:F28" si="10">(D7-$C7)/$C7</f>
        <v>-0.05592116304</v>
      </c>
      <c r="E28" s="144">
        <f t="shared" si="10"/>
        <v>-0.2525286278</v>
      </c>
      <c r="F28" s="144">
        <f t="shared" si="10"/>
        <v>-0.4007792747</v>
      </c>
      <c r="I28" s="144">
        <f t="shared" ref="I28:K28" si="11">(I7-$H7)/$H7</f>
        <v>-0.01995018215</v>
      </c>
      <c r="J28" s="144">
        <f t="shared" si="11"/>
        <v>-0.09517942084</v>
      </c>
      <c r="K28" s="144">
        <f t="shared" si="11"/>
        <v>-0.1360911056</v>
      </c>
      <c r="N28" s="144">
        <f t="shared" ref="N28:P28" si="12">(N7-$M7)/$M7</f>
        <v>-0.02998236332</v>
      </c>
      <c r="O28" s="144">
        <f t="shared" si="12"/>
        <v>-0.1375661376</v>
      </c>
      <c r="P28" s="144">
        <f t="shared" si="12"/>
        <v>-0.2116402116</v>
      </c>
    </row>
    <row r="29">
      <c r="A29" s="154">
        <v>2.0</v>
      </c>
      <c r="B29" s="154">
        <v>1.0</v>
      </c>
      <c r="D29" s="144">
        <f t="shared" ref="D29:F29" si="13">(D8-$C8)/$C8</f>
        <v>-0.05663386575</v>
      </c>
      <c r="E29" s="144">
        <f t="shared" si="13"/>
        <v>-0.2487360947</v>
      </c>
      <c r="F29" s="144">
        <f t="shared" si="13"/>
        <v>-0.4341871373</v>
      </c>
      <c r="I29" s="144">
        <f t="shared" ref="I29:K29" si="14">(I8-$H8)/$H8</f>
        <v>-0.01162848415</v>
      </c>
      <c r="J29" s="144">
        <f t="shared" si="14"/>
        <v>-0.02314721601</v>
      </c>
      <c r="K29" s="144">
        <f t="shared" si="14"/>
        <v>-0.08603437635</v>
      </c>
      <c r="N29" s="144">
        <f t="shared" ref="N29:P29" si="15">(N8-$M8)/$M8</f>
        <v>-0.01661129568</v>
      </c>
      <c r="O29" s="144">
        <f t="shared" si="15"/>
        <v>-0.04983388704</v>
      </c>
      <c r="P29" s="144">
        <f t="shared" si="15"/>
        <v>-0.1262458472</v>
      </c>
    </row>
    <row r="30">
      <c r="A30" s="154">
        <v>2.0</v>
      </c>
      <c r="B30" s="154">
        <v>2.0</v>
      </c>
      <c r="D30" s="144">
        <f t="shared" ref="D30:F30" si="16">(D9-$C9)/$C9</f>
        <v>-0.06432524632</v>
      </c>
      <c r="E30" s="144">
        <f t="shared" si="16"/>
        <v>-0.2176527741</v>
      </c>
      <c r="F30" s="144">
        <f t="shared" si="16"/>
        <v>-0.4631535765</v>
      </c>
      <c r="I30" s="144">
        <f t="shared" ref="I30:K30" si="17">(I9-$H9)/$H9</f>
        <v>-0.00855895586</v>
      </c>
      <c r="J30" s="144">
        <f t="shared" si="17"/>
        <v>-0.005433345017</v>
      </c>
      <c r="K30" s="144">
        <f t="shared" si="17"/>
        <v>-0.02986567509</v>
      </c>
      <c r="N30" s="144">
        <f t="shared" ref="N30:P30" si="18">(N9-$M9)/$M9</f>
        <v>-0.009708737864</v>
      </c>
      <c r="O30" s="144">
        <f t="shared" si="18"/>
        <v>-0.009708737864</v>
      </c>
      <c r="P30" s="144">
        <f t="shared" si="18"/>
        <v>-0.03883495146</v>
      </c>
    </row>
    <row r="31">
      <c r="A31" s="154">
        <v>3.0</v>
      </c>
      <c r="B31" s="154">
        <v>0.0</v>
      </c>
      <c r="D31" s="144">
        <f t="shared" ref="D31:F31" si="19">(D10-$C10)/$C10</f>
        <v>-0.06900149883</v>
      </c>
      <c r="E31" s="144">
        <f t="shared" si="19"/>
        <v>-0.2495310408</v>
      </c>
      <c r="F31" s="144">
        <f t="shared" si="19"/>
        <v>-0.4077360953</v>
      </c>
      <c r="I31" s="144">
        <f t="shared" ref="I31:K31" si="20">(I10-$H10)/$H10</f>
        <v>-0.0623586744</v>
      </c>
      <c r="J31" s="144">
        <f t="shared" si="20"/>
        <v>-0.04700239433</v>
      </c>
      <c r="K31" s="144">
        <f t="shared" si="20"/>
        <v>-0.1747613642</v>
      </c>
      <c r="N31" s="144">
        <f t="shared" ref="N31:P31" si="21">(N10-$M10)/$M10</f>
        <v>-0.05970149254</v>
      </c>
      <c r="O31" s="144">
        <f t="shared" si="21"/>
        <v>-0.09168443497</v>
      </c>
      <c r="P31" s="144">
        <f t="shared" si="21"/>
        <v>-0.2206823028</v>
      </c>
    </row>
    <row r="32">
      <c r="A32" s="154">
        <v>3.0</v>
      </c>
      <c r="B32" s="154">
        <v>1.0</v>
      </c>
      <c r="D32" s="144">
        <f t="shared" ref="D32:F32" si="22">(D11-$C11)/$C11</f>
        <v>-0.05616145793</v>
      </c>
      <c r="E32" s="144">
        <f t="shared" si="22"/>
        <v>-0.2288958904</v>
      </c>
      <c r="F32" s="144">
        <f t="shared" si="22"/>
        <v>-0.4641209766</v>
      </c>
      <c r="I32" s="144">
        <f t="shared" ref="I32:K32" si="23">(I11-$H11)/$H11</f>
        <v>-0.008263121988</v>
      </c>
      <c r="J32" s="144">
        <f t="shared" si="23"/>
        <v>-0.01025622501</v>
      </c>
      <c r="K32" s="144">
        <f t="shared" si="23"/>
        <v>-0.07238907079</v>
      </c>
      <c r="N32" s="144">
        <f t="shared" ref="N32:P32" si="24">(N11-$M11)/$M11</f>
        <v>-0.01123595506</v>
      </c>
      <c r="O32" s="144">
        <f t="shared" si="24"/>
        <v>-0.02528089888</v>
      </c>
      <c r="P32" s="144">
        <f t="shared" si="24"/>
        <v>-0.09831460674</v>
      </c>
    </row>
    <row r="33">
      <c r="A33" s="154">
        <v>3.0</v>
      </c>
      <c r="B33" s="154">
        <v>2.0</v>
      </c>
      <c r="D33" s="144">
        <f t="shared" ref="D33:F33" si="25">(D12-$C12)/$C12</f>
        <v>-0.04796682169</v>
      </c>
      <c r="E33" s="144">
        <f t="shared" si="25"/>
        <v>-0.2063251181</v>
      </c>
      <c r="F33" s="144">
        <f t="shared" si="25"/>
        <v>-0.4973596514</v>
      </c>
      <c r="I33" s="144">
        <f t="shared" ref="I33:K33" si="26">(I12-$H12)/$H12</f>
        <v>-0.006387488871</v>
      </c>
      <c r="J33" s="144">
        <f t="shared" si="26"/>
        <v>-0.003350799734</v>
      </c>
      <c r="K33" s="144">
        <f t="shared" si="26"/>
        <v>-0.04150780124</v>
      </c>
      <c r="N33" s="144">
        <f t="shared" ref="N33:P33" si="27">(N12-$M12)/$M12</f>
        <v>-0.007142857143</v>
      </c>
      <c r="O33" s="144">
        <f t="shared" si="27"/>
        <v>-0.007142857143</v>
      </c>
      <c r="P33" s="144">
        <f t="shared" si="27"/>
        <v>-0.05</v>
      </c>
    </row>
    <row r="34">
      <c r="A34" s="154">
        <v>4.0</v>
      </c>
      <c r="B34" s="154">
        <v>0.0</v>
      </c>
      <c r="D34" s="144">
        <f t="shared" ref="D34:F34" si="28">(D13-$C13)/$C13</f>
        <v>-0.05480527149</v>
      </c>
      <c r="E34" s="144">
        <f t="shared" si="28"/>
        <v>-0.2240960071</v>
      </c>
      <c r="F34" s="144">
        <f t="shared" si="28"/>
        <v>-0.4161912643</v>
      </c>
      <c r="I34" s="144">
        <f t="shared" ref="I34:K34" si="29">(I13-$H13)/$H13</f>
        <v>-0.07010321314</v>
      </c>
      <c r="J34" s="144">
        <f t="shared" si="29"/>
        <v>-0.0714009099</v>
      </c>
      <c r="K34" s="144">
        <f t="shared" si="29"/>
        <v>-0.20427269</v>
      </c>
      <c r="N34" s="144">
        <f t="shared" ref="N34:P34" si="30">(N13-$M13)/$M13</f>
        <v>-0.06211180124</v>
      </c>
      <c r="O34" s="144">
        <f t="shared" si="30"/>
        <v>-0.1180124224</v>
      </c>
      <c r="P34" s="144">
        <f t="shared" si="30"/>
        <v>-0.2670807453</v>
      </c>
    </row>
    <row r="35">
      <c r="A35" s="154">
        <v>4.0</v>
      </c>
      <c r="B35" s="154">
        <v>1.0</v>
      </c>
      <c r="D35" s="144">
        <f t="shared" ref="D35:F35" si="31">(D14-$C14)/$C14</f>
        <v>-0.05369453359</v>
      </c>
      <c r="E35" s="144">
        <f t="shared" si="31"/>
        <v>-0.2079830414</v>
      </c>
      <c r="F35" s="144">
        <f t="shared" si="31"/>
        <v>-0.4429843487</v>
      </c>
      <c r="I35" s="144">
        <f t="shared" ref="I35:K35" si="32">(I14-$H14)/$H14</f>
        <v>-0.02109872843</v>
      </c>
      <c r="J35" s="144">
        <f t="shared" si="32"/>
        <v>-0.03794284371</v>
      </c>
      <c r="K35" s="144">
        <f t="shared" si="32"/>
        <v>-0.1621481735</v>
      </c>
      <c r="N35" s="144">
        <f t="shared" ref="N35:P35" si="33">(N14-$M14)/$M14</f>
        <v>-0.02707581227</v>
      </c>
      <c r="O35" s="144">
        <f t="shared" si="33"/>
        <v>-0.07220216606</v>
      </c>
      <c r="P35" s="144">
        <f t="shared" si="33"/>
        <v>-0.2166064982</v>
      </c>
    </row>
    <row r="36">
      <c r="A36" s="154">
        <v>4.0</v>
      </c>
      <c r="B36" s="154">
        <v>2.0</v>
      </c>
      <c r="D36" s="144">
        <f t="shared" ref="D36:F36" si="34">(D15-$C15)/$C15</f>
        <v>-0.01420074299</v>
      </c>
      <c r="E36" s="144">
        <f t="shared" si="34"/>
        <v>-0.04769101263</v>
      </c>
      <c r="F36" s="144">
        <f t="shared" si="34"/>
        <v>-0.1070478538</v>
      </c>
      <c r="I36" s="144">
        <f t="shared" ref="I36:K36" si="35">(I15-$H15)/$H15</f>
        <v>-0.008844844559</v>
      </c>
      <c r="J36" s="144">
        <f t="shared" si="35"/>
        <v>-0.0129148682</v>
      </c>
      <c r="K36" s="144">
        <f t="shared" si="35"/>
        <v>-0.05713155898</v>
      </c>
      <c r="N36" s="144">
        <f t="shared" ref="N36:P36" si="36">(N15-$M15)/$M15</f>
        <v>-0.01007049345</v>
      </c>
      <c r="O36" s="144">
        <f t="shared" si="36"/>
        <v>-0.0221550856</v>
      </c>
      <c r="P36" s="144">
        <f t="shared" si="36"/>
        <v>-0.07049345418</v>
      </c>
    </row>
    <row r="37">
      <c r="A37" s="154">
        <v>5.0</v>
      </c>
      <c r="B37" s="154">
        <v>0.0</v>
      </c>
      <c r="D37" s="144">
        <f t="shared" ref="D37:F37" si="37">(D16-$C16)/$C16</f>
        <v>-0.001316622178</v>
      </c>
      <c r="E37" s="144">
        <f t="shared" si="37"/>
        <v>-0.008779004793</v>
      </c>
      <c r="F37" s="144">
        <f t="shared" si="37"/>
        <v>-0.01930464077</v>
      </c>
      <c r="I37" s="144">
        <f t="shared" ref="I37:K37" si="38">(I16-$H16)/$H16</f>
        <v>-0.03592851556</v>
      </c>
      <c r="J37" s="144">
        <f t="shared" si="38"/>
        <v>-0.05585438269</v>
      </c>
      <c r="K37" s="144">
        <f t="shared" si="38"/>
        <v>-0.1393286896</v>
      </c>
      <c r="N37" s="144">
        <f t="shared" ref="N37:P37" si="39">(N16-$M16)/$M16</f>
        <v>-0.004273504274</v>
      </c>
      <c r="O37" s="144">
        <f t="shared" si="39"/>
        <v>-0.01282051282</v>
      </c>
      <c r="P37" s="144">
        <f t="shared" si="39"/>
        <v>-0.02991452991</v>
      </c>
    </row>
    <row r="38">
      <c r="A38" s="154">
        <v>5.0</v>
      </c>
      <c r="B38" s="154">
        <v>1.0</v>
      </c>
      <c r="D38" s="144">
        <f t="shared" ref="D38:F38" si="40">(D17-$C17)/$C17</f>
        <v>-0.001367725448</v>
      </c>
      <c r="E38" s="144">
        <f t="shared" si="40"/>
        <v>-0.007536288427</v>
      </c>
      <c r="F38" s="144">
        <f t="shared" si="40"/>
        <v>-0.03326140545</v>
      </c>
      <c r="I38" s="144">
        <f t="shared" ref="I38:K38" si="41">(I17-$H17)/$H17</f>
        <v>-0.02738432994</v>
      </c>
      <c r="J38" s="144">
        <f t="shared" si="41"/>
        <v>-0.04971072187</v>
      </c>
      <c r="K38" s="144">
        <f t="shared" si="41"/>
        <v>-0.1680698614</v>
      </c>
      <c r="N38" s="144">
        <f t="shared" ref="N38:P38" si="42">(N17-$M17)/$M17</f>
        <v>-0.003853564547</v>
      </c>
      <c r="O38" s="144">
        <f t="shared" si="42"/>
        <v>-0.01156069364</v>
      </c>
      <c r="P38" s="144">
        <f t="shared" si="42"/>
        <v>-0.04624277457</v>
      </c>
    </row>
    <row r="39">
      <c r="A39" s="154">
        <v>5.0</v>
      </c>
      <c r="B39" s="154">
        <v>2.0</v>
      </c>
      <c r="D39" s="144">
        <f t="shared" ref="D39:F39" si="43">(D18-$C18)/$C18</f>
        <v>-0.001800196103</v>
      </c>
      <c r="E39" s="144">
        <f t="shared" si="43"/>
        <v>-0.004006514686</v>
      </c>
      <c r="F39" s="144">
        <f t="shared" si="43"/>
        <v>-0.0123432311</v>
      </c>
      <c r="I39" s="144">
        <f t="shared" ref="I39:K39" si="44">(I18-$H18)/$H18</f>
        <v>-0.01493996283</v>
      </c>
      <c r="J39" s="144">
        <f t="shared" si="44"/>
        <v>-0.02654561849</v>
      </c>
      <c r="K39" s="144">
        <f t="shared" si="44"/>
        <v>-0.07612762166</v>
      </c>
      <c r="N39" s="144">
        <f t="shared" ref="N39:P39" si="45">(N18-$M18)/$M18</f>
        <v>-0.003225806452</v>
      </c>
      <c r="O39" s="144">
        <f t="shared" si="45"/>
        <v>-0.006451612903</v>
      </c>
      <c r="P39" s="144">
        <f t="shared" si="45"/>
        <v>-0.01935483871</v>
      </c>
    </row>
    <row r="40">
      <c r="A40" s="154">
        <v>6.0</v>
      </c>
      <c r="B40" s="154">
        <v>0.0</v>
      </c>
      <c r="D40" s="144">
        <f t="shared" ref="D40:F40" si="46">(D19-$C19)/$C19</f>
        <v>-0.01456048519</v>
      </c>
      <c r="E40" s="144">
        <f t="shared" si="46"/>
        <v>-0.05663379808</v>
      </c>
      <c r="F40" s="144">
        <f t="shared" si="46"/>
        <v>-0.105831455</v>
      </c>
      <c r="I40" s="144">
        <f t="shared" ref="I40:K40" si="47">(I19-$H19)/$H19</f>
        <v>-0.05356194407</v>
      </c>
      <c r="J40" s="144">
        <f t="shared" si="47"/>
        <v>-0.06987499973</v>
      </c>
      <c r="K40" s="144">
        <f t="shared" si="47"/>
        <v>-0.1644244806</v>
      </c>
      <c r="N40" s="144">
        <f t="shared" ref="N40:P40" si="48">(N19-$M19)/$M19</f>
        <v>-0.02702702703</v>
      </c>
      <c r="O40" s="144">
        <f t="shared" si="48"/>
        <v>-0.06081081081</v>
      </c>
      <c r="P40" s="144">
        <f t="shared" si="48"/>
        <v>-0.125</v>
      </c>
    </row>
    <row r="41">
      <c r="A41" s="154">
        <v>6.0</v>
      </c>
      <c r="B41" s="154">
        <v>1.0</v>
      </c>
      <c r="D41" s="144">
        <f t="shared" ref="D41:F41" si="49">(D20-$C20)/$C20</f>
        <v>-0.00485947881</v>
      </c>
      <c r="E41" s="144">
        <f t="shared" si="49"/>
        <v>-0.02828264393</v>
      </c>
      <c r="F41" s="144">
        <f t="shared" si="49"/>
        <v>-0.07240232048</v>
      </c>
      <c r="I41" s="144">
        <f t="shared" ref="I41:K41" si="50">(I20-$H20)/$H20</f>
        <v>-0.01758205384</v>
      </c>
      <c r="J41" s="144">
        <f t="shared" si="50"/>
        <v>-0.04913894138</v>
      </c>
      <c r="K41" s="144">
        <f t="shared" si="50"/>
        <v>-0.1158685261</v>
      </c>
      <c r="N41" s="144">
        <f t="shared" ref="N41:P41" si="51">(N20-$M20)/$M20</f>
        <v>-0.008547008547</v>
      </c>
      <c r="O41" s="144">
        <f t="shared" si="51"/>
        <v>-0.03418803419</v>
      </c>
      <c r="P41" s="144">
        <f t="shared" si="51"/>
        <v>-0.08547008547</v>
      </c>
    </row>
    <row r="42">
      <c r="A42" s="154">
        <v>6.0</v>
      </c>
      <c r="B42" s="154">
        <v>2.0</v>
      </c>
      <c r="D42" s="144">
        <f t="shared" ref="D42:F42" si="52">(D21-$C21)/$C21</f>
        <v>-0.004633385375</v>
      </c>
      <c r="E42" s="144">
        <f t="shared" si="52"/>
        <v>-0.02066173526</v>
      </c>
      <c r="F42" s="144">
        <f t="shared" si="52"/>
        <v>-0.04641710469</v>
      </c>
      <c r="I42" s="144">
        <f t="shared" ref="I42:K42" si="53">(I21-$H21)/$H21</f>
        <v>-0.01424704405</v>
      </c>
      <c r="J42" s="144">
        <f t="shared" si="53"/>
        <v>-0.02749801044</v>
      </c>
      <c r="K42" s="144">
        <f t="shared" si="53"/>
        <v>-0.06740161316</v>
      </c>
      <c r="N42" s="144">
        <f t="shared" ref="N42:P42" si="54">(N21-$M21)/$M21</f>
        <v>-0.007575757576</v>
      </c>
      <c r="O42" s="144">
        <f t="shared" si="54"/>
        <v>-0.02272727273</v>
      </c>
      <c r="P42" s="144">
        <f t="shared" si="54"/>
        <v>-0.05303030303</v>
      </c>
    </row>
    <row r="44">
      <c r="A44" s="57"/>
      <c r="B44" s="57"/>
      <c r="C44" s="55" t="s">
        <v>193</v>
      </c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</row>
    <row r="46">
      <c r="C46" s="5" t="s">
        <v>146</v>
      </c>
      <c r="H46" s="5" t="s">
        <v>182</v>
      </c>
      <c r="M46" s="5" t="s">
        <v>194</v>
      </c>
    </row>
    <row r="47">
      <c r="A47" s="5" t="s">
        <v>88</v>
      </c>
      <c r="B47" s="5" t="s">
        <v>89</v>
      </c>
      <c r="C47" s="5" t="s">
        <v>190</v>
      </c>
      <c r="D47" s="5" t="s">
        <v>185</v>
      </c>
      <c r="E47" s="5" t="s">
        <v>191</v>
      </c>
      <c r="F47" s="5" t="s">
        <v>192</v>
      </c>
      <c r="H47" s="5" t="s">
        <v>190</v>
      </c>
      <c r="I47" s="5" t="s">
        <v>185</v>
      </c>
      <c r="J47" s="5" t="s">
        <v>191</v>
      </c>
      <c r="K47" s="5" t="s">
        <v>192</v>
      </c>
      <c r="M47" s="5" t="s">
        <v>190</v>
      </c>
      <c r="N47" s="5" t="s">
        <v>185</v>
      </c>
      <c r="O47" s="5" t="s">
        <v>191</v>
      </c>
      <c r="P47" s="5" t="s">
        <v>192</v>
      </c>
    </row>
    <row r="48">
      <c r="A48" s="154">
        <v>1.0</v>
      </c>
      <c r="B48" s="154">
        <v>0.0</v>
      </c>
      <c r="C48" s="24">
        <f>baselineConf3!C6</f>
        <v>0.3140912579</v>
      </c>
      <c r="D48" s="24">
        <f>conf18!C6</f>
        <v>0.3161147228</v>
      </c>
      <c r="E48" s="24">
        <f>conf19!C6</f>
        <v>0.2771224974</v>
      </c>
      <c r="F48" s="24">
        <f>conf20!C6</f>
        <v>0.5061064416</v>
      </c>
      <c r="H48" s="24">
        <f>baselineConf3!D6</f>
        <v>0.3842242893</v>
      </c>
      <c r="I48" s="24">
        <f>conf18!D6</f>
        <v>0.3921183805</v>
      </c>
      <c r="J48" s="24">
        <f>conf19!D6</f>
        <v>0.4009313135</v>
      </c>
      <c r="K48" s="24">
        <f>conf20!D6</f>
        <v>0.263552718</v>
      </c>
      <c r="M48" s="24">
        <f>baselineConf3!E6+baselineConf3!F6+baselineConf3!G6</f>
        <v>0.3015574606</v>
      </c>
      <c r="N48" s="24">
        <f>conf18!E6+conf18!F6+conf18!G6</f>
        <v>0.2896763221</v>
      </c>
      <c r="O48" s="24">
        <f>conf19!E6+conf19!F6+conf19!G6</f>
        <v>0.3216678018</v>
      </c>
      <c r="P48" s="24">
        <f>conf20!F6+conf20!E6+conf20!G6</f>
        <v>0.1979409054</v>
      </c>
    </row>
    <row r="49">
      <c r="A49" s="154">
        <v>1.0</v>
      </c>
      <c r="B49" s="154">
        <v>1.0</v>
      </c>
      <c r="C49" s="24">
        <f>baselineConf3!C7</f>
        <v>0.299202257</v>
      </c>
      <c r="D49" s="24">
        <f>conf18!C7</f>
        <v>0.3009997599</v>
      </c>
      <c r="E49" s="24">
        <f>conf19!C7</f>
        <v>0.2705584095</v>
      </c>
      <c r="F49" s="24">
        <f>conf20!C7</f>
        <v>0.4860817628</v>
      </c>
      <c r="H49" s="24">
        <f>baselineConf3!D7</f>
        <v>0.3578633799</v>
      </c>
      <c r="I49" s="24">
        <f>conf18!D7</f>
        <v>0.3525098357</v>
      </c>
      <c r="J49" s="24">
        <f>conf19!D7</f>
        <v>0.363766343</v>
      </c>
      <c r="K49" s="24">
        <f>conf20!D7</f>
        <v>0.280876594</v>
      </c>
      <c r="M49" s="24">
        <f>baselineConf3!E7+baselineConf3!F7+baselineConf3!G7</f>
        <v>0.3539157726</v>
      </c>
      <c r="N49" s="24">
        <f>conf18!E7+conf18!F7+conf18!G7</f>
        <v>0.35546563</v>
      </c>
      <c r="O49" s="24">
        <f>conf19!E7+conf19!F7+conf19!G7</f>
        <v>0.3763662735</v>
      </c>
      <c r="P49" s="24">
        <f>conf20!F7+conf20!E7+conf20!G7</f>
        <v>0.214413357</v>
      </c>
    </row>
    <row r="50">
      <c r="A50" s="154">
        <v>1.0</v>
      </c>
      <c r="B50" s="154">
        <v>2.0</v>
      </c>
      <c r="C50" s="24">
        <f>baselineConf3!C8</f>
        <v>0.2614305197</v>
      </c>
      <c r="D50" s="24">
        <f>conf18!C8</f>
        <v>0.2650060538</v>
      </c>
      <c r="E50" s="24">
        <f>conf19!C8</f>
        <v>0.2322031845</v>
      </c>
      <c r="F50" s="24">
        <f>conf20!C8</f>
        <v>0.4772738115</v>
      </c>
      <c r="H50" s="24">
        <f>baselineConf3!D8</f>
        <v>0.3856186452</v>
      </c>
      <c r="I50" s="24">
        <f>conf18!D8</f>
        <v>0.3788334055</v>
      </c>
      <c r="J50" s="24">
        <f>conf19!D8</f>
        <v>0.399718851</v>
      </c>
      <c r="K50" s="24">
        <f>conf20!D8</f>
        <v>0.3404381343</v>
      </c>
      <c r="M50" s="24">
        <f>baselineConf3!E8+baselineConf3!F8+baselineConf3!G8</f>
        <v>0.3821248816</v>
      </c>
      <c r="N50" s="24">
        <f>conf18!E8+conf18!F8+conf18!G8</f>
        <v>0.3864004551</v>
      </c>
      <c r="O50" s="24">
        <f>conf19!E8+conf19!F8+conf19!G8</f>
        <v>0.3985886005</v>
      </c>
      <c r="P50" s="24">
        <f>conf20!F8+conf20!E8+conf20!G8</f>
        <v>0.193614282</v>
      </c>
    </row>
    <row r="51">
      <c r="A51" s="154">
        <v>2.0</v>
      </c>
      <c r="B51" s="154">
        <v>0.0</v>
      </c>
      <c r="C51" s="24">
        <f>baselineConf3!C9</f>
        <v>0.03005670855</v>
      </c>
      <c r="D51" s="24">
        <f>conf18!C9</f>
        <v>0.02861470831</v>
      </c>
      <c r="E51" s="24">
        <f>conf19!C9</f>
        <v>0.02428375035</v>
      </c>
      <c r="F51" s="24">
        <f>conf20!C9</f>
        <v>0.01822670524</v>
      </c>
      <c r="H51" s="24">
        <f>baselineConf3!D9</f>
        <v>0.497575055</v>
      </c>
      <c r="I51" s="24">
        <f>conf18!D9</f>
        <v>0.4983683711</v>
      </c>
      <c r="J51" s="24">
        <f>conf19!D9</f>
        <v>0.4998077979</v>
      </c>
      <c r="K51" s="24">
        <f>conf20!D9</f>
        <v>0.5039200833</v>
      </c>
      <c r="M51" s="24">
        <f>baselineConf3!E9+baselineConf3!F9+baselineConf3!G9</f>
        <v>0.4871564241</v>
      </c>
      <c r="N51" s="24">
        <f>conf18!E9+conf18!F9+conf18!G9</f>
        <v>0.4876557149</v>
      </c>
      <c r="O51" s="24">
        <f>conf19!E9+conf19!F9+conf19!G9</f>
        <v>0.4908546879</v>
      </c>
      <c r="P51" s="24">
        <f>conf20!F9+conf20!E9+conf20!G9</f>
        <v>0.4926160523</v>
      </c>
    </row>
    <row r="52">
      <c r="A52" s="154">
        <v>2.0</v>
      </c>
      <c r="B52" s="154">
        <v>1.0</v>
      </c>
      <c r="C52" s="24">
        <f>baselineConf3!C10</f>
        <v>0.01010481392</v>
      </c>
      <c r="D52" s="24">
        <f>conf18!C10</f>
        <v>0.009479300356</v>
      </c>
      <c r="E52" s="24">
        <f>conf19!C10</f>
        <v>0.008199331765</v>
      </c>
      <c r="F52" s="24">
        <f>conf20!C10</f>
        <v>0.005623057797</v>
      </c>
      <c r="H52" s="24">
        <f>baselineConf3!D10</f>
        <v>0.5561228933</v>
      </c>
      <c r="I52" s="24">
        <f>conf18!D10</f>
        <v>0.5563240108</v>
      </c>
      <c r="J52" s="24">
        <f>conf19!D10</f>
        <v>0.5571263001</v>
      </c>
      <c r="K52" s="24">
        <f>conf20!D10</f>
        <v>0.5593141324</v>
      </c>
      <c r="M52" s="24">
        <f>baselineConf3!E10+baselineConf3!F10+baselineConf3!G10</f>
        <v>0.4590507392</v>
      </c>
      <c r="N52" s="24">
        <f>conf18!E10+conf18!F10+conf18!G10</f>
        <v>0.4594439001</v>
      </c>
      <c r="O52" s="24">
        <f>conf19!E10+conf19!F10+conf19!G10</f>
        <v>0.4600068268</v>
      </c>
      <c r="P52" s="24">
        <f>conf20!F10+conf20!E10+conf20!G10</f>
        <v>0.4602796453</v>
      </c>
    </row>
    <row r="53">
      <c r="A53" s="154">
        <v>2.0</v>
      </c>
      <c r="B53" s="154">
        <v>2.0</v>
      </c>
      <c r="C53" s="24">
        <f>baselineConf3!C11</f>
        <v>0.004708370104</v>
      </c>
      <c r="D53" s="24">
        <f>conf18!C11</f>
        <v>0.004403534858</v>
      </c>
      <c r="E53" s="24">
        <f>conf19!C11</f>
        <v>0.003851414306</v>
      </c>
      <c r="F53" s="24">
        <f>conf20!C11</f>
        <v>0.002475606491</v>
      </c>
      <c r="H53" s="24">
        <f>baselineConf3!D11</f>
        <v>0.7476288131</v>
      </c>
      <c r="I53" s="24">
        <f>conf18!D11</f>
        <v>0.7480883861</v>
      </c>
      <c r="J53" s="24">
        <f>conf19!D11</f>
        <v>0.7484262773</v>
      </c>
      <c r="K53" s="24">
        <f>conf20!D11</f>
        <v>0.7537712692</v>
      </c>
      <c r="M53" s="24">
        <f>baselineConf3!E11+baselineConf3!F11+baselineConf3!G11</f>
        <v>0.3290360363</v>
      </c>
      <c r="N53" s="24">
        <f>conf18!E11+conf18!F11+conf18!G11</f>
        <v>0.3289552009</v>
      </c>
      <c r="O53" s="24">
        <f>conf19!E11+conf19!F11+conf19!G11</f>
        <v>0.3292113785</v>
      </c>
      <c r="P53" s="24">
        <f>conf20!F11+conf20!E11+conf20!G11</f>
        <v>0.3261710366</v>
      </c>
    </row>
    <row r="54">
      <c r="A54" s="154">
        <v>3.0</v>
      </c>
      <c r="B54" s="154">
        <v>0.0</v>
      </c>
      <c r="C54" s="24">
        <f>baselineConf3!C12</f>
        <v>0.02560508544</v>
      </c>
      <c r="D54" s="24">
        <f>conf18!C12</f>
        <v>0.02424828803</v>
      </c>
      <c r="E54" s="24">
        <f>conf19!C12</f>
        <v>0.02084852751</v>
      </c>
      <c r="F54" s="24">
        <f>conf20!C12</f>
        <v>0.0151269097</v>
      </c>
      <c r="H54" s="24">
        <f>baselineConf3!D12</f>
        <v>0.3649873208</v>
      </c>
      <c r="I54" s="24">
        <f>conf18!D12</f>
        <v>0.3646901097</v>
      </c>
      <c r="J54" s="24">
        <f>conf19!D12</f>
        <v>0.3661506247</v>
      </c>
      <c r="K54" s="24">
        <f>conf20!D12</f>
        <v>0.3660049362</v>
      </c>
      <c r="M54" s="24">
        <f>baselineConf3!E12+baselineConf3!F12+baselineConf3!G12</f>
        <v>0.6165692869</v>
      </c>
      <c r="N54" s="24">
        <f>conf18!E12+conf18!F12+conf18!G12</f>
        <v>0.618178286</v>
      </c>
      <c r="O54" s="24">
        <f>conf19!E12+conf19!F12+conf19!G12</f>
        <v>0.6201803164</v>
      </c>
      <c r="P54" s="24">
        <f>conf20!F12+conf20!E12+conf20!G12</f>
        <v>0.625484491</v>
      </c>
    </row>
    <row r="55">
      <c r="A55" s="154">
        <v>3.0</v>
      </c>
      <c r="B55" s="154">
        <v>1.0</v>
      </c>
      <c r="C55" s="24">
        <f>baselineConf3!C13</f>
        <v>0.008439033627</v>
      </c>
      <c r="D55" s="24">
        <f>conf18!C13</f>
        <v>0.007919237925</v>
      </c>
      <c r="E55" s="24">
        <f>conf19!C13</f>
        <v>0.006935155621</v>
      </c>
      <c r="F55" s="24">
        <f>conf20!C13</f>
        <v>0.004644663136</v>
      </c>
      <c r="H55" s="24">
        <f>baselineConf3!D13</f>
        <v>0.4789392634</v>
      </c>
      <c r="I55" s="24">
        <f>conf18!D13</f>
        <v>0.4789712829</v>
      </c>
      <c r="J55" s="24">
        <f>conf19!D13</f>
        <v>0.479513362</v>
      </c>
      <c r="K55" s="24">
        <f>conf20!D13</f>
        <v>0.4807261905</v>
      </c>
      <c r="M55" s="24">
        <f>baselineConf3!E13+baselineConf3!F13+baselineConf3!G13</f>
        <v>0.5494206662</v>
      </c>
      <c r="N55" s="24">
        <f>conf18!E13+conf18!F13+conf18!G13</f>
        <v>0.5499292552</v>
      </c>
      <c r="O55" s="24">
        <f>conf19!E13+conf19!F13+conf19!G13</f>
        <v>0.5504326475</v>
      </c>
      <c r="P55" s="24">
        <f>conf20!F13+conf20!E13+conf20!G13</f>
        <v>0.5513940486</v>
      </c>
    </row>
    <row r="56">
      <c r="A56" s="154">
        <v>3.0</v>
      </c>
      <c r="B56" s="154">
        <v>2.0</v>
      </c>
      <c r="C56" s="24">
        <f>baselineConf3!C14</f>
        <v>0.004552927107</v>
      </c>
      <c r="D56" s="24">
        <f>conf18!C14</f>
        <v>0.004327787623</v>
      </c>
      <c r="E56" s="24">
        <f>conf19!C14</f>
        <v>0.003814525259</v>
      </c>
      <c r="F56" s="24">
        <f>conf20!C14</f>
        <v>0.00232807076</v>
      </c>
      <c r="H56" s="24">
        <f>baselineConf3!D14</f>
        <v>0.5772829578</v>
      </c>
      <c r="I56" s="24">
        <f>conf18!D14</f>
        <v>0.5774608248</v>
      </c>
      <c r="J56" s="24">
        <f>conf19!D14</f>
        <v>0.577625484</v>
      </c>
      <c r="K56" s="24">
        <f>conf20!D14</f>
        <v>0.5788526961</v>
      </c>
      <c r="M56" s="24">
        <f>baselineConf3!E14+baselineConf3!F14+baselineConf3!G14</f>
        <v>0.4881537556</v>
      </c>
      <c r="N56" s="24">
        <f>conf18!E14+conf18!F14+conf18!G14</f>
        <v>0.4882208526</v>
      </c>
      <c r="O56" s="24">
        <f>conf19!E14+conf19!F14+conf19!G14</f>
        <v>0.4886567534</v>
      </c>
      <c r="P56" s="24">
        <f>conf20!F14+conf20!E14+conf20!G14</f>
        <v>0.4893974738</v>
      </c>
    </row>
    <row r="57">
      <c r="A57" s="154">
        <v>4.0</v>
      </c>
      <c r="B57" s="154">
        <v>0.0</v>
      </c>
      <c r="C57" s="24">
        <f>baselineConf3!C15</f>
        <v>0.07428219637</v>
      </c>
      <c r="D57" s="24">
        <f>conf18!C15</f>
        <v>0.07080718887</v>
      </c>
      <c r="E57" s="24">
        <f>conf19!C15</f>
        <v>0.06268687787</v>
      </c>
      <c r="F57" s="24">
        <f>conf20!C15</f>
        <v>0.04821881066</v>
      </c>
      <c r="H57" s="24">
        <f>baselineConf3!D15</f>
        <v>0.3629906737</v>
      </c>
      <c r="I57" s="24">
        <f>conf18!D15</f>
        <v>0.3620266425</v>
      </c>
      <c r="J57" s="24">
        <f>conf19!D15</f>
        <v>0.3655862544</v>
      </c>
      <c r="K57" s="24">
        <f>conf20!D15</f>
        <v>0.3560703315</v>
      </c>
      <c r="M57" s="24">
        <f>baselineConf3!E15+baselineConf3!F15+baselineConf3!G15</f>
        <v>0.4791233048</v>
      </c>
      <c r="N57" s="24">
        <f>conf18!E15+conf18!F15+conf18!G15</f>
        <v>0.4820339171</v>
      </c>
      <c r="O57" s="24">
        <f>conf19!E15+conf19!F15+conf19!G15</f>
        <v>0.4861189835</v>
      </c>
      <c r="P57" s="24">
        <f>conf20!F15+conf20!E15+conf20!G15</f>
        <v>0.4992572007</v>
      </c>
    </row>
    <row r="58">
      <c r="A58" s="154">
        <v>4.0</v>
      </c>
      <c r="B58" s="154">
        <v>1.0</v>
      </c>
      <c r="C58" s="24">
        <f>baselineConf3!C16</f>
        <v>0.04613604547</v>
      </c>
      <c r="D58" s="24">
        <f>conf18!C16</f>
        <v>0.04396255655</v>
      </c>
      <c r="E58" s="24">
        <f>conf19!C16</f>
        <v>0.03904240723</v>
      </c>
      <c r="F58" s="24">
        <f>conf20!C16</f>
        <v>0.02780486681</v>
      </c>
      <c r="H58" s="24">
        <f>baselineConf3!D16</f>
        <v>0.4213819271</v>
      </c>
      <c r="I58" s="24">
        <f>conf18!D16</f>
        <v>0.4213735674</v>
      </c>
      <c r="J58" s="24">
        <f>conf19!D16</f>
        <v>0.4228744348</v>
      </c>
      <c r="K58" s="24">
        <f>conf20!D16</f>
        <v>0.4245498535</v>
      </c>
      <c r="M58" s="24">
        <f>baselineConf3!E16+baselineConf3!F16+baselineConf3!G16</f>
        <v>0.5137743647</v>
      </c>
      <c r="N58" s="24">
        <f>conf18!E16+conf18!F16+conf18!G16</f>
        <v>0.5155053385</v>
      </c>
      <c r="O58" s="24">
        <f>conf19!E16+conf19!F16+conf19!G16</f>
        <v>0.518983667</v>
      </c>
      <c r="P58" s="24">
        <f>conf20!F16+conf20!E16+conf20!G16</f>
        <v>0.5239152924</v>
      </c>
    </row>
    <row r="59">
      <c r="A59" s="154">
        <v>4.0</v>
      </c>
      <c r="B59" s="154">
        <v>2.0</v>
      </c>
      <c r="C59" s="24">
        <f>baselineConf3!C17</f>
        <v>0.1130178151</v>
      </c>
      <c r="D59" s="24">
        <f>conf18!C17</f>
        <v>0.11220772</v>
      </c>
      <c r="E59" s="24">
        <f>conf19!C17</f>
        <v>0.1100027683</v>
      </c>
      <c r="F59" s="24">
        <f>conf20!C17</f>
        <v>0.1071579127</v>
      </c>
      <c r="H59" s="24">
        <f>baselineConf3!D17</f>
        <v>0.4750620215</v>
      </c>
      <c r="I59" s="24">
        <f>conf18!D17</f>
        <v>0.4749451614</v>
      </c>
      <c r="J59" s="24">
        <f>conf19!D17</f>
        <v>0.4761579359</v>
      </c>
      <c r="K59" s="24">
        <f>conf20!D17</f>
        <v>0.479180799</v>
      </c>
      <c r="M59" s="24">
        <f>baselineConf3!E17+baselineConf3!F17+baselineConf3!G17</f>
        <v>0.4372600815</v>
      </c>
      <c r="N59" s="24">
        <f>conf18!E17+conf18!F17+conf18!G17</f>
        <v>0.4381832082</v>
      </c>
      <c r="O59" s="24">
        <f>conf19!E17+conf19!F17+conf19!G17</f>
        <v>0.4392893403</v>
      </c>
      <c r="P59" s="24">
        <f>conf20!F17+conf20!E17+conf20!G17</f>
        <v>0.4383129389</v>
      </c>
    </row>
    <row r="60">
      <c r="A60" s="154">
        <v>5.0</v>
      </c>
      <c r="B60" s="154">
        <v>0.0</v>
      </c>
      <c r="C60" s="24">
        <f>baselineConf3!C18</f>
        <v>0.7908658294</v>
      </c>
      <c r="D60" s="24">
        <f>conf18!C18</f>
        <v>0.7924963287</v>
      </c>
      <c r="E60" s="24">
        <f>conf19!C18</f>
        <v>0.7931623258</v>
      </c>
      <c r="F60" s="24">
        <f>conf20!C18</f>
        <v>0.8077570386</v>
      </c>
      <c r="H60" s="24">
        <f>baselineConf3!D18</f>
        <v>0.0762165253</v>
      </c>
      <c r="I60" s="24">
        <f>conf18!D18</f>
        <v>0.07521780018</v>
      </c>
      <c r="J60" s="24">
        <f>conf19!D18</f>
        <v>0.0740612721</v>
      </c>
      <c r="K60" s="24">
        <f>conf20!D18</f>
        <v>0.06689717442</v>
      </c>
      <c r="M60" s="24">
        <f>baselineConf3!E18+baselineConf3!F18+baselineConf3!G18</f>
        <v>0.07027173392</v>
      </c>
      <c r="N60" s="24">
        <f>conf18!E18+conf18!F18+conf18!G18</f>
        <v>0.06927991874</v>
      </c>
      <c r="O60" s="24">
        <f>conf19!E18+conf19!F18+conf19!G18</f>
        <v>0.06949986034</v>
      </c>
      <c r="P60" s="24">
        <f>conf20!F18+conf20!E18+conf20!G18</f>
        <v>0.06008040794</v>
      </c>
    </row>
    <row r="61">
      <c r="A61" s="154">
        <v>5.0</v>
      </c>
      <c r="B61" s="154">
        <v>1.0</v>
      </c>
      <c r="C61" s="24">
        <f>baselineConf3!C19</f>
        <v>0.8035447367</v>
      </c>
      <c r="D61" s="24">
        <f>conf18!C19</f>
        <v>0.805565549</v>
      </c>
      <c r="E61" s="24">
        <f>conf19!C19</f>
        <v>0.8050445855</v>
      </c>
      <c r="F61" s="24">
        <f>conf20!C19</f>
        <v>0.8200635795</v>
      </c>
      <c r="H61" s="24">
        <f>baselineConf3!D19</f>
        <v>0.08752858557</v>
      </c>
      <c r="I61" s="24">
        <f>conf18!D19</f>
        <v>0.08614877957</v>
      </c>
      <c r="J61" s="24">
        <f>conf19!D19</f>
        <v>0.08618877379</v>
      </c>
      <c r="K61" s="24">
        <f>conf20!D19</f>
        <v>0.0774997514</v>
      </c>
      <c r="M61" s="24">
        <f>baselineConf3!E19+baselineConf3!F19+baselineConf3!G19</f>
        <v>0.07189735726</v>
      </c>
      <c r="N61" s="24">
        <f>conf18!E19+conf18!F19+conf18!G19</f>
        <v>0.07093277957</v>
      </c>
      <c r="O61" s="24">
        <f>conf19!E19+conf19!F19+conf19!G19</f>
        <v>0.07141374915</v>
      </c>
      <c r="P61" s="24">
        <f>conf20!F19+conf20!E19+conf20!G19</f>
        <v>0.06276615643</v>
      </c>
    </row>
    <row r="62">
      <c r="A62" s="154">
        <v>5.0</v>
      </c>
      <c r="B62" s="154">
        <v>2.0</v>
      </c>
      <c r="C62" s="24">
        <f>baselineConf3!C20</f>
        <v>0.8507669293</v>
      </c>
      <c r="D62" s="24">
        <f>conf18!C20</f>
        <v>0.8516166258</v>
      </c>
      <c r="E62" s="24">
        <f>conf19!C20</f>
        <v>0.8517152878</v>
      </c>
      <c r="F62" s="24">
        <f>conf20!C20</f>
        <v>0.8593993175</v>
      </c>
      <c r="H62" s="24">
        <f>baselineConf3!D20</f>
        <v>0.08359441782</v>
      </c>
      <c r="I62" s="24">
        <f>conf18!D20</f>
        <v>0.08310891019</v>
      </c>
      <c r="J62" s="24">
        <f>conf19!D20</f>
        <v>0.08292397003</v>
      </c>
      <c r="K62" s="24">
        <f>conf20!D20</f>
        <v>0.07934318897</v>
      </c>
      <c r="M62" s="24">
        <f>baselineConf3!E20+baselineConf3!F20+baselineConf3!G20</f>
        <v>0.053525789</v>
      </c>
      <c r="N62" s="24">
        <f>conf18!E20+conf18!F20+conf18!G20</f>
        <v>0.05308707573</v>
      </c>
      <c r="O62" s="24">
        <f>conf19!E20+conf19!F20+conf19!G20</f>
        <v>0.05318900754</v>
      </c>
      <c r="P62" s="24">
        <f>conf20!F20+conf20!E20+conf20!G20</f>
        <v>0.04867622432</v>
      </c>
    </row>
    <row r="63">
      <c r="A63" s="154">
        <v>6.0</v>
      </c>
      <c r="B63" s="154">
        <v>0.0</v>
      </c>
      <c r="C63" s="24">
        <f>baselineConf3!C21</f>
        <v>0.5559298843</v>
      </c>
      <c r="D63" s="24">
        <f>conf18!C21</f>
        <v>0.5629623734</v>
      </c>
      <c r="E63" s="24">
        <f>conf19!C21</f>
        <v>0.5548258787</v>
      </c>
      <c r="F63" s="24">
        <f>conf20!C21</f>
        <v>0.5912233161</v>
      </c>
      <c r="H63" s="24">
        <f>baselineConf3!D21</f>
        <v>0.1910986487</v>
      </c>
      <c r="I63" s="24">
        <f>conf18!D21</f>
        <v>0.1864428089</v>
      </c>
      <c r="J63" s="24">
        <f>conf19!D21</f>
        <v>0.1877212897</v>
      </c>
      <c r="K63" s="24">
        <f>conf20!D21</f>
        <v>0.1656712864</v>
      </c>
      <c r="M63" s="24">
        <f>baselineConf3!E21+baselineConf3!F21+baselineConf3!G21</f>
        <v>0.1425343023</v>
      </c>
      <c r="N63" s="24">
        <f>conf18!E21+conf18!F21+conf18!G21</f>
        <v>0.1364077971</v>
      </c>
      <c r="O63" s="24">
        <f>conf19!E21+conf19!F21+conf19!G21</f>
        <v>0.1416973996</v>
      </c>
      <c r="P63" s="24">
        <f>conf20!F21+conf20!E21+conf20!G21</f>
        <v>0.1097616159</v>
      </c>
    </row>
    <row r="64">
      <c r="A64" s="154">
        <v>6.0</v>
      </c>
      <c r="B64" s="154">
        <v>1.0</v>
      </c>
      <c r="C64" s="24">
        <f>baselineConf3!C22</f>
        <v>0.6171672923</v>
      </c>
      <c r="D64" s="24">
        <f>conf18!C22</f>
        <v>0.620969986</v>
      </c>
      <c r="E64" s="24">
        <f>conf19!C22</f>
        <v>0.6189471653</v>
      </c>
      <c r="F64" s="24">
        <f>conf20!C22</f>
        <v>0.6396842523</v>
      </c>
      <c r="H64" s="24">
        <f>baselineConf3!D22</f>
        <v>0.1690441944</v>
      </c>
      <c r="I64" s="24">
        <f>conf18!D22</f>
        <v>0.1663932481</v>
      </c>
      <c r="J64" s="24">
        <f>conf19!D22</f>
        <v>0.1652530571</v>
      </c>
      <c r="K64" s="24">
        <f>conf20!D22</f>
        <v>0.1517693865</v>
      </c>
      <c r="M64" s="24">
        <f>baselineConf3!E22+baselineConf3!F22+baselineConf3!G22</f>
        <v>0.1114297834</v>
      </c>
      <c r="N64" s="24">
        <f>conf18!E22+conf18!F22+conf18!G22</f>
        <v>0.1085650438</v>
      </c>
      <c r="O64" s="24">
        <f>conf19!E22+conf19!F22+conf19!G22</f>
        <v>0.1104005353</v>
      </c>
      <c r="P64" s="24">
        <f>conf20!F22+conf20!E22+conf20!G22</f>
        <v>0.09192496966</v>
      </c>
    </row>
    <row r="65">
      <c r="A65" s="154">
        <v>6.0</v>
      </c>
      <c r="B65" s="154">
        <v>2.0</v>
      </c>
      <c r="C65" s="24">
        <f>baselineConf3!C23</f>
        <v>0.6524147507</v>
      </c>
      <c r="D65" s="24">
        <f>conf18!C23</f>
        <v>0.6549154657</v>
      </c>
      <c r="E65" s="24">
        <f>conf19!C23</f>
        <v>0.6534649676</v>
      </c>
      <c r="F65" s="24">
        <f>conf20!C23</f>
        <v>0.6669652848</v>
      </c>
      <c r="H65" s="24">
        <f>baselineConf3!D23</f>
        <v>0.1925423121</v>
      </c>
      <c r="I65" s="24">
        <f>conf18!D23</f>
        <v>0.1904851218</v>
      </c>
      <c r="J65" s="24">
        <f>conf19!D23</f>
        <v>0.1909392719</v>
      </c>
      <c r="K65" s="24">
        <f>conf20!D23</f>
        <v>0.1851332877</v>
      </c>
      <c r="M65" s="24">
        <f>baselineConf3!E23+baselineConf3!F23+baselineConf3!G23</f>
        <v>0.09808467646</v>
      </c>
      <c r="N65" s="24">
        <f>conf18!E23+conf18!F23+conf18!G23</f>
        <v>0.09708321281</v>
      </c>
      <c r="O65" s="24">
        <f>conf19!E23+conf19!F23+conf19!G23</f>
        <v>0.09738103191</v>
      </c>
      <c r="P65" s="24">
        <f>conf20!F23+conf20!E23+conf20!G23</f>
        <v>0.08645284662</v>
      </c>
    </row>
    <row r="68">
      <c r="A68" s="153" t="s">
        <v>88</v>
      </c>
      <c r="B68" s="153" t="s">
        <v>89</v>
      </c>
      <c r="D68" s="5" t="s">
        <v>185</v>
      </c>
      <c r="E68" s="5" t="s">
        <v>191</v>
      </c>
      <c r="F68" s="5" t="s">
        <v>192</v>
      </c>
      <c r="I68" s="5" t="s">
        <v>185</v>
      </c>
      <c r="J68" s="5" t="s">
        <v>191</v>
      </c>
      <c r="K68" s="5" t="s">
        <v>192</v>
      </c>
      <c r="N68" s="5" t="s">
        <v>185</v>
      </c>
      <c r="O68" s="5" t="s">
        <v>191</v>
      </c>
      <c r="P68" s="5" t="s">
        <v>192</v>
      </c>
    </row>
    <row r="69">
      <c r="A69" s="154">
        <v>1.0</v>
      </c>
      <c r="B69" s="154">
        <v>0.0</v>
      </c>
      <c r="D69" s="144">
        <f t="shared" ref="D69:F69" si="55">(D48-$C48)/$C48</f>
        <v>0.006442283407</v>
      </c>
      <c r="E69" s="144">
        <f t="shared" si="55"/>
        <v>-0.1177006987</v>
      </c>
      <c r="F69" s="144">
        <f t="shared" si="55"/>
        <v>0.6113356512</v>
      </c>
      <c r="I69" s="144">
        <f t="shared" ref="I69:K69" si="56">(I48-$H48)/$H48</f>
        <v>0.0205455288</v>
      </c>
      <c r="J69" s="144">
        <f t="shared" si="56"/>
        <v>0.04348247804</v>
      </c>
      <c r="K69" s="144">
        <f t="shared" si="56"/>
        <v>-0.3140654422</v>
      </c>
      <c r="N69" s="144">
        <f t="shared" ref="N69:P69" si="57">(N48-$M48)/$M48</f>
        <v>-0.03939925241</v>
      </c>
      <c r="O69" s="144">
        <f t="shared" si="57"/>
        <v>0.06668825625</v>
      </c>
      <c r="P69" s="144">
        <f t="shared" si="57"/>
        <v>-0.3436046816</v>
      </c>
    </row>
    <row r="70">
      <c r="A70" s="154">
        <v>1.0</v>
      </c>
      <c r="B70" s="154">
        <v>1.0</v>
      </c>
      <c r="D70" s="144">
        <f t="shared" ref="D70:F70" si="58">(D49-$C49)/$C49</f>
        <v>0.006007651681</v>
      </c>
      <c r="E70" s="144">
        <f t="shared" si="58"/>
        <v>-0.09573406224</v>
      </c>
      <c r="F70" s="144">
        <f t="shared" si="58"/>
        <v>0.6245925671</v>
      </c>
      <c r="I70" s="144">
        <f t="shared" ref="I70:K70" si="59">(I49-$H49)/$H49</f>
        <v>-0.01495974304</v>
      </c>
      <c r="J70" s="144">
        <f t="shared" si="59"/>
        <v>0.01649501852</v>
      </c>
      <c r="K70" s="144">
        <f t="shared" si="59"/>
        <v>-0.2151289857</v>
      </c>
      <c r="N70" s="144">
        <f t="shared" ref="N70:P70" si="60">(N49-$M49)/$M49</f>
        <v>0.004379170001</v>
      </c>
      <c r="O70" s="144">
        <f t="shared" si="60"/>
        <v>0.06343458689</v>
      </c>
      <c r="P70" s="144">
        <f t="shared" si="60"/>
        <v>-0.3941684051</v>
      </c>
    </row>
    <row r="71">
      <c r="A71" s="154">
        <v>1.0</v>
      </c>
      <c r="B71" s="154">
        <v>2.0</v>
      </c>
      <c r="D71" s="144">
        <f t="shared" ref="D71:F71" si="61">(D50-$C50)/$C50</f>
        <v>0.01367680438</v>
      </c>
      <c r="E71" s="144">
        <f t="shared" si="61"/>
        <v>-0.1117977168</v>
      </c>
      <c r="F71" s="144">
        <f t="shared" si="61"/>
        <v>0.8256239249</v>
      </c>
      <c r="I71" s="144">
        <f t="shared" ref="I71:K71" si="62">(I50-$H50)/$H50</f>
        <v>-0.01759572507</v>
      </c>
      <c r="J71" s="144">
        <f t="shared" si="62"/>
        <v>0.03656515581</v>
      </c>
      <c r="K71" s="144">
        <f t="shared" si="62"/>
        <v>-0.1171637094</v>
      </c>
      <c r="N71" s="144">
        <f t="shared" ref="N71:P71" si="63">(N50-$M50)/$M50</f>
        <v>0.0111889429</v>
      </c>
      <c r="O71" s="144">
        <f t="shared" si="63"/>
        <v>0.04308465535</v>
      </c>
      <c r="P71" s="144">
        <f t="shared" si="63"/>
        <v>-0.4933219707</v>
      </c>
    </row>
    <row r="72">
      <c r="A72" s="154">
        <v>2.0</v>
      </c>
      <c r="B72" s="154">
        <v>0.0</v>
      </c>
      <c r="D72" s="144">
        <f t="shared" ref="D72:F72" si="64">(D51-$C51)/$C51</f>
        <v>-0.04797598642</v>
      </c>
      <c r="E72" s="144">
        <f t="shared" si="64"/>
        <v>-0.1920688751</v>
      </c>
      <c r="F72" s="144">
        <f t="shared" si="64"/>
        <v>-0.3935894475</v>
      </c>
      <c r="I72" s="144">
        <f t="shared" ref="I72:K72" si="65">(I51-$H51)/$H51</f>
        <v>0.001594364824</v>
      </c>
      <c r="J72" s="144">
        <f t="shared" si="65"/>
        <v>0.004487248586</v>
      </c>
      <c r="K72" s="144">
        <f t="shared" si="65"/>
        <v>0.01275190202</v>
      </c>
      <c r="N72" s="144">
        <f t="shared" ref="N72:P72" si="66">(N51-$M51)/$M51</f>
        <v>0.001024908572</v>
      </c>
      <c r="O72" s="144">
        <f t="shared" si="66"/>
        <v>0.007591532412</v>
      </c>
      <c r="P72" s="144">
        <f t="shared" si="66"/>
        <v>0.01120713569</v>
      </c>
    </row>
    <row r="73">
      <c r="A73" s="154">
        <v>2.0</v>
      </c>
      <c r="B73" s="154">
        <v>1.0</v>
      </c>
      <c r="D73" s="144">
        <f t="shared" ref="D73:F73" si="67">(D52-$C52)/$C52</f>
        <v>-0.06190253125</v>
      </c>
      <c r="E73" s="144">
        <f t="shared" si="67"/>
        <v>-0.1885717211</v>
      </c>
      <c r="F73" s="144">
        <f t="shared" si="67"/>
        <v>-0.4435268335</v>
      </c>
      <c r="I73" s="144">
        <f t="shared" ref="I73:K73" si="68">(I52-$H52)/$H52</f>
        <v>0.0003616422286</v>
      </c>
      <c r="J73" s="144">
        <f t="shared" si="68"/>
        <v>0.001804289657</v>
      </c>
      <c r="K73" s="144">
        <f t="shared" si="68"/>
        <v>0.005738370378</v>
      </c>
      <c r="N73" s="144">
        <f t="shared" ref="N73:P73" si="69">(N52-$M52)/$M52</f>
        <v>0.0008564648959</v>
      </c>
      <c r="O73" s="144">
        <f t="shared" si="69"/>
        <v>0.002082749288</v>
      </c>
      <c r="P73" s="144">
        <f t="shared" si="69"/>
        <v>0.002677059286</v>
      </c>
    </row>
    <row r="74">
      <c r="A74" s="154">
        <v>2.0</v>
      </c>
      <c r="B74" s="154">
        <v>2.0</v>
      </c>
      <c r="D74" s="144">
        <f t="shared" ref="D74:F74" si="70">(D53-$C53)/$C53</f>
        <v>-0.06474326338</v>
      </c>
      <c r="E74" s="144">
        <f t="shared" si="70"/>
        <v>-0.1820068897</v>
      </c>
      <c r="F74" s="144">
        <f t="shared" si="70"/>
        <v>-0.4742115772</v>
      </c>
      <c r="I74" s="144">
        <f t="shared" ref="I74:K74" si="71">(I53-$H53)/$H53</f>
        <v>0.0006147075674</v>
      </c>
      <c r="J74" s="144">
        <f t="shared" si="71"/>
        <v>0.001066658049</v>
      </c>
      <c r="K74" s="144">
        <f t="shared" si="71"/>
        <v>0.008215916813</v>
      </c>
      <c r="N74" s="144">
        <f t="shared" ref="N74:P74" si="72">(N53-$M53)/$M53</f>
        <v>-0.0002456732793</v>
      </c>
      <c r="O74" s="144">
        <f t="shared" si="72"/>
        <v>0.0005328966905</v>
      </c>
      <c r="P74" s="144">
        <f t="shared" si="72"/>
        <v>-0.00870725186</v>
      </c>
    </row>
    <row r="75">
      <c r="A75" s="154">
        <v>3.0</v>
      </c>
      <c r="B75" s="154">
        <v>0.0</v>
      </c>
      <c r="D75" s="144">
        <f t="shared" ref="D75:F75" si="73">(D54-$C54)/$C54</f>
        <v>-0.05298937279</v>
      </c>
      <c r="E75" s="144">
        <f t="shared" si="73"/>
        <v>-0.1857661416</v>
      </c>
      <c r="F75" s="144">
        <f t="shared" si="73"/>
        <v>-0.4092224477</v>
      </c>
      <c r="I75" s="144">
        <f t="shared" ref="I75:K75" si="74">(I54-$H54)/$H54</f>
        <v>-0.0008143054971</v>
      </c>
      <c r="J75" s="144">
        <f t="shared" si="74"/>
        <v>0.003187244664</v>
      </c>
      <c r="K75" s="144">
        <f t="shared" si="74"/>
        <v>0.002788084099</v>
      </c>
      <c r="N75" s="144">
        <f t="shared" ref="N75:P75" si="75">(N54-$M54)/$M54</f>
        <v>0.002609599749</v>
      </c>
      <c r="O75" s="144">
        <f t="shared" si="75"/>
        <v>0.005856648398</v>
      </c>
      <c r="P75" s="144">
        <f t="shared" si="75"/>
        <v>0.01445937107</v>
      </c>
    </row>
    <row r="76">
      <c r="A76" s="154">
        <v>3.0</v>
      </c>
      <c r="B76" s="154">
        <v>1.0</v>
      </c>
      <c r="D76" s="144">
        <f t="shared" ref="D76:F76" si="76">(D55-$C55)/$C55</f>
        <v>-0.06159422095</v>
      </c>
      <c r="E76" s="144">
        <f t="shared" si="76"/>
        <v>-0.1782050022</v>
      </c>
      <c r="F76" s="144">
        <f t="shared" si="76"/>
        <v>-0.4496214447</v>
      </c>
      <c r="I76" s="144">
        <f t="shared" ref="I76:K76" si="77">(I55-$H55)/$H55</f>
        <v>0.00006685503562</v>
      </c>
      <c r="J76" s="144">
        <f t="shared" si="77"/>
        <v>0.001198687674</v>
      </c>
      <c r="K76" s="144">
        <f t="shared" si="77"/>
        <v>0.003731009794</v>
      </c>
      <c r="N76" s="144">
        <f t="shared" ref="N76:P76" si="78">(N55-$M55)/$M55</f>
        <v>0.000925682241</v>
      </c>
      <c r="O76" s="144">
        <f t="shared" si="78"/>
        <v>0.001841906109</v>
      </c>
      <c r="P76" s="144">
        <f t="shared" si="78"/>
        <v>0.003591751325</v>
      </c>
    </row>
    <row r="77">
      <c r="A77" s="154">
        <v>3.0</v>
      </c>
      <c r="B77" s="154">
        <v>2.0</v>
      </c>
      <c r="D77" s="144">
        <f t="shared" ref="D77:F77" si="79">(D56-$C56)/$C56</f>
        <v>-0.04944939348</v>
      </c>
      <c r="E77" s="144">
        <f t="shared" si="79"/>
        <v>-0.1621817857</v>
      </c>
      <c r="F77" s="144">
        <f t="shared" si="79"/>
        <v>-0.4886650488</v>
      </c>
      <c r="I77" s="144">
        <f t="shared" ref="I77:K77" si="80">(I56-$H56)/$H56</f>
        <v>0.0003081106717</v>
      </c>
      <c r="J77" s="144">
        <f t="shared" si="80"/>
        <v>0.0005933420122</v>
      </c>
      <c r="K77" s="144">
        <f t="shared" si="80"/>
        <v>0.002719183592</v>
      </c>
      <c r="N77" s="144">
        <f t="shared" ref="N77:P77" si="81">(N56-$M56)/$M56</f>
        <v>0.0001374504054</v>
      </c>
      <c r="O77" s="144">
        <f t="shared" si="81"/>
        <v>0.001030408404</v>
      </c>
      <c r="P77" s="144">
        <f t="shared" si="81"/>
        <v>0.002547799993</v>
      </c>
    </row>
    <row r="78">
      <c r="A78" s="154">
        <v>4.0</v>
      </c>
      <c r="B78" s="154">
        <v>0.0</v>
      </c>
      <c r="D78" s="144">
        <f t="shared" ref="D78:F78" si="82">(D57-$C57)/$C57</f>
        <v>-0.04678116258</v>
      </c>
      <c r="E78" s="144">
        <f t="shared" si="82"/>
        <v>-0.1560982182</v>
      </c>
      <c r="F78" s="144">
        <f t="shared" si="82"/>
        <v>-0.3508698852</v>
      </c>
      <c r="I78" s="144">
        <f t="shared" ref="I78:K78" si="83">(I57-$H57)/$H57</f>
        <v>-0.002655801575</v>
      </c>
      <c r="J78" s="144">
        <f t="shared" si="83"/>
        <v>0.007150543921</v>
      </c>
      <c r="K78" s="144">
        <f t="shared" si="83"/>
        <v>-0.0190647933</v>
      </c>
      <c r="N78" s="144">
        <f t="shared" ref="N78:P78" si="84">(N57-$M57)/$M57</f>
        <v>0.006074871088</v>
      </c>
      <c r="O78" s="144">
        <f t="shared" si="84"/>
        <v>0.01460099858</v>
      </c>
      <c r="P78" s="144">
        <f t="shared" si="84"/>
        <v>0.04202236818</v>
      </c>
    </row>
    <row r="79">
      <c r="A79" s="154">
        <v>4.0</v>
      </c>
      <c r="B79" s="154">
        <v>1.0</v>
      </c>
      <c r="D79" s="144">
        <f t="shared" ref="D79:F79" si="85">(D58-$C58)/$C58</f>
        <v>-0.04711042959</v>
      </c>
      <c r="E79" s="144">
        <f t="shared" si="85"/>
        <v>-0.1537547957</v>
      </c>
      <c r="F79" s="144">
        <f t="shared" si="85"/>
        <v>-0.39732878</v>
      </c>
      <c r="I79" s="144">
        <f t="shared" ref="I79:K79" si="86">(I58-$H58)/$H58</f>
        <v>-0.00001983864866</v>
      </c>
      <c r="J79" s="144">
        <f t="shared" si="86"/>
        <v>0.003541935702</v>
      </c>
      <c r="K79" s="144">
        <f t="shared" si="86"/>
        <v>0.007517945715</v>
      </c>
      <c r="N79" s="144">
        <f t="shared" ref="N79:P79" si="87">(N58-$M58)/$M58</f>
        <v>0.003369132262</v>
      </c>
      <c r="O79" s="144">
        <f t="shared" si="87"/>
        <v>0.01013928021</v>
      </c>
      <c r="P79" s="144">
        <f t="shared" si="87"/>
        <v>0.01973809602</v>
      </c>
    </row>
    <row r="80">
      <c r="A80" s="154">
        <v>4.0</v>
      </c>
      <c r="B80" s="154">
        <v>2.0</v>
      </c>
      <c r="D80" s="144">
        <f t="shared" ref="D80:F80" si="88">(D59-$C59)/$C59</f>
        <v>-0.007167853549</v>
      </c>
      <c r="E80" s="144">
        <f t="shared" si="88"/>
        <v>-0.02667762481</v>
      </c>
      <c r="F80" s="144">
        <f t="shared" si="88"/>
        <v>-0.05184936922</v>
      </c>
      <c r="I80" s="144">
        <f t="shared" ref="I80:K80" si="89">(I59-$H59)/$H59</f>
        <v>-0.0002459889529</v>
      </c>
      <c r="J80" s="144">
        <f t="shared" si="89"/>
        <v>0.002306887066</v>
      </c>
      <c r="K80" s="144">
        <f t="shared" si="89"/>
        <v>0.008669978634</v>
      </c>
      <c r="N80" s="144">
        <f t="shared" ref="N80:P80" si="90">(N59-$M59)/$M59</f>
        <v>0.002111161769</v>
      </c>
      <c r="O80" s="144">
        <f t="shared" si="90"/>
        <v>0.00464085096</v>
      </c>
      <c r="P80" s="144">
        <f t="shared" si="90"/>
        <v>0.002407851805</v>
      </c>
    </row>
    <row r="81">
      <c r="A81" s="154">
        <v>5.0</v>
      </c>
      <c r="B81" s="154">
        <v>0.0</v>
      </c>
      <c r="D81" s="144">
        <f t="shared" ref="D81:F81" si="91">(D60-$C60)/$C60</f>
        <v>0.002061663594</v>
      </c>
      <c r="E81" s="144">
        <f t="shared" si="91"/>
        <v>0.002903774972</v>
      </c>
      <c r="F81" s="144">
        <f t="shared" si="91"/>
        <v>0.02135786953</v>
      </c>
      <c r="I81" s="144">
        <f t="shared" ref="I81:K81" si="92">(I60-$H60)/$H60</f>
        <v>-0.01310378705</v>
      </c>
      <c r="J81" s="144">
        <f t="shared" si="92"/>
        <v>-0.02827803016</v>
      </c>
      <c r="K81" s="144">
        <f t="shared" si="92"/>
        <v>-0.1222746753</v>
      </c>
      <c r="N81" s="144">
        <f t="shared" ref="N81:P81" si="93">(N60-$M60)/$M60</f>
        <v>-0.01411399897</v>
      </c>
      <c r="O81" s="144">
        <f t="shared" si="93"/>
        <v>-0.01098412594</v>
      </c>
      <c r="P81" s="144">
        <f t="shared" si="93"/>
        <v>-0.1450273875</v>
      </c>
    </row>
    <row r="82">
      <c r="A82" s="154">
        <v>5.0</v>
      </c>
      <c r="B82" s="154">
        <v>1.0</v>
      </c>
      <c r="D82" s="144">
        <f t="shared" ref="D82:F82" si="94">(D61-$C61)/$C61</f>
        <v>0.002514872107</v>
      </c>
      <c r="E82" s="144">
        <f t="shared" si="94"/>
        <v>0.001866540414</v>
      </c>
      <c r="F82" s="144">
        <f t="shared" si="94"/>
        <v>0.02055746498</v>
      </c>
      <c r="I82" s="144">
        <f t="shared" ref="I82:K82" si="95">(I61-$H61)/$H61</f>
        <v>-0.01576406138</v>
      </c>
      <c r="J82" s="144">
        <f t="shared" si="95"/>
        <v>-0.0153071339</v>
      </c>
      <c r="K82" s="144">
        <f t="shared" si="95"/>
        <v>-0.1145778159</v>
      </c>
      <c r="N82" s="144">
        <f t="shared" ref="N82:P82" si="96">(N61-$M61)/$M61</f>
        <v>-0.01341603819</v>
      </c>
      <c r="O82" s="144">
        <f t="shared" si="96"/>
        <v>-0.006726368439</v>
      </c>
      <c r="P82" s="144">
        <f t="shared" si="96"/>
        <v>-0.1270032888</v>
      </c>
    </row>
    <row r="83">
      <c r="A83" s="154">
        <v>5.0</v>
      </c>
      <c r="B83" s="154">
        <v>2.0</v>
      </c>
      <c r="D83" s="144">
        <f t="shared" ref="D83:F83" si="97">(D62-$C62)/$C62</f>
        <v>0.0009987417976</v>
      </c>
      <c r="E83" s="144">
        <f t="shared" si="97"/>
        <v>0.001114710151</v>
      </c>
      <c r="F83" s="144">
        <f t="shared" si="97"/>
        <v>0.01014659584</v>
      </c>
      <c r="I83" s="144">
        <f t="shared" ref="I83:K83" si="98">(I62-$H62)/$H62</f>
        <v>-0.005807895347</v>
      </c>
      <c r="J83" s="144">
        <f t="shared" si="98"/>
        <v>-0.008020245943</v>
      </c>
      <c r="K83" s="144">
        <f t="shared" si="98"/>
        <v>-0.0508554155</v>
      </c>
      <c r="N83" s="144">
        <f t="shared" ref="N83:P83" si="99">(N62-$M62)/$M62</f>
        <v>-0.008196297255</v>
      </c>
      <c r="O83" s="144">
        <f t="shared" si="99"/>
        <v>-0.00629194764</v>
      </c>
      <c r="P83" s="144">
        <f t="shared" si="99"/>
        <v>-0.0906023951</v>
      </c>
    </row>
    <row r="84">
      <c r="A84" s="154">
        <v>6.0</v>
      </c>
      <c r="B84" s="154">
        <v>0.0</v>
      </c>
      <c r="D84" s="144">
        <f t="shared" ref="D84:F84" si="100">(D63-$C63)/$C63</f>
        <v>0.01264995691</v>
      </c>
      <c r="E84" s="144">
        <f t="shared" si="100"/>
        <v>-0.001985872062</v>
      </c>
      <c r="F84" s="144">
        <f t="shared" si="100"/>
        <v>0.06348540136</v>
      </c>
      <c r="I84" s="144">
        <f t="shared" ref="I84:K84" si="101">(I63-$H63)/$H63</f>
        <v>-0.024363541</v>
      </c>
      <c r="J84" s="144">
        <f t="shared" si="101"/>
        <v>-0.01767337949</v>
      </c>
      <c r="K84" s="144">
        <f t="shared" si="101"/>
        <v>-0.133058828</v>
      </c>
      <c r="N84" s="144">
        <f t="shared" ref="N84:P84" si="102">(N63-$M63)/$M63</f>
        <v>-0.04298267246</v>
      </c>
      <c r="O84" s="144">
        <f t="shared" si="102"/>
        <v>-0.005871588556</v>
      </c>
      <c r="P84" s="144">
        <f t="shared" si="102"/>
        <v>-0.2299284163</v>
      </c>
    </row>
    <row r="85">
      <c r="A85" s="154">
        <v>6.0</v>
      </c>
      <c r="B85" s="154">
        <v>1.0</v>
      </c>
      <c r="D85" s="144">
        <f t="shared" ref="D85:F85" si="103">(D64-$C64)/$C64</f>
        <v>0.006161528155</v>
      </c>
      <c r="E85" s="144">
        <f t="shared" si="103"/>
        <v>0.00288393921</v>
      </c>
      <c r="F85" s="144">
        <f t="shared" si="103"/>
        <v>0.03648437017</v>
      </c>
      <c r="I85" s="144">
        <f t="shared" ref="I85:K85" si="104">(I64-$H64)/$H64</f>
        <v>-0.01568197173</v>
      </c>
      <c r="J85" s="144">
        <f t="shared" si="104"/>
        <v>-0.02242690051</v>
      </c>
      <c r="K85" s="144">
        <f t="shared" si="104"/>
        <v>-0.102191075</v>
      </c>
      <c r="N85" s="144">
        <f t="shared" ref="N85:P85" si="105">(N64-$M64)/$M64</f>
        <v>-0.02570892182</v>
      </c>
      <c r="O85" s="144">
        <f t="shared" si="105"/>
        <v>-0.009236741476</v>
      </c>
      <c r="P85" s="144">
        <f t="shared" si="105"/>
        <v>-0.1750412965</v>
      </c>
    </row>
    <row r="86">
      <c r="A86" s="154">
        <v>6.0</v>
      </c>
      <c r="B86" s="154">
        <v>2.0</v>
      </c>
      <c r="D86" s="144">
        <f t="shared" ref="D86:F86" si="106">(D65-$C65)/$C65</f>
        <v>0.003833014207</v>
      </c>
      <c r="E86" s="144">
        <f t="shared" si="106"/>
        <v>0.001609738205</v>
      </c>
      <c r="F86" s="144">
        <f t="shared" si="106"/>
        <v>0.02230258308</v>
      </c>
      <c r="I86" s="144">
        <f t="shared" ref="I86:K86" si="107">(I65-$H65)/$H65</f>
        <v>-0.01068435454</v>
      </c>
      <c r="J86" s="144">
        <f t="shared" si="107"/>
        <v>-0.008325651281</v>
      </c>
      <c r="K86" s="144">
        <f t="shared" si="107"/>
        <v>-0.03847998052</v>
      </c>
      <c r="N86" s="144">
        <f t="shared" ref="N86:P86" si="108">(N65-$M65)/$M65</f>
        <v>-0.01021019469</v>
      </c>
      <c r="O86" s="144">
        <f t="shared" si="108"/>
        <v>-0.007173847905</v>
      </c>
      <c r="P86" s="144">
        <f t="shared" si="108"/>
        <v>-0.1185896743</v>
      </c>
    </row>
  </sheetData>
  <mergeCells count="6">
    <mergeCell ref="C2:F2"/>
    <mergeCell ref="H2:K2"/>
    <mergeCell ref="M2:P2"/>
    <mergeCell ref="C46:F46"/>
    <mergeCell ref="H46:K46"/>
    <mergeCell ref="M46:P46"/>
  </mergeCells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0.3140912579</v>
      </c>
      <c r="D6" s="77">
        <f t="shared" ref="D6:D23" si="3">(E49*F49)/L6</f>
        <v>0.3842242893</v>
      </c>
      <c r="E6" s="77">
        <f t="shared" ref="E6:E23" si="4">(G49*H49)/$L6</f>
        <v>0.1466313463</v>
      </c>
      <c r="F6" s="77">
        <f t="shared" ref="F6:F23" si="5">(J49*I49)/$L6</f>
        <v>0.130669565</v>
      </c>
      <c r="G6" s="77">
        <f t="shared" ref="G6:G23" si="6">(K49*L49)/$L6</f>
        <v>0.02425654941</v>
      </c>
      <c r="H6" s="77">
        <f t="shared" ref="H6:H23" si="7">(M49*N49)/L6</f>
        <v>-0.03130460314</v>
      </c>
      <c r="I6" s="77">
        <f t="shared" ref="I6:I23" si="8">(O49*P49)/L6</f>
        <v>-0.0001667782162</v>
      </c>
      <c r="J6" s="77">
        <f t="shared" ref="J6:J23" si="9">(Q49*R49)/L6</f>
        <v>-0.005466089776</v>
      </c>
      <c r="K6" s="77">
        <f t="shared" ref="K6:K23" si="10">(S49*T49)/L6</f>
        <v>0.03705998077</v>
      </c>
      <c r="L6" s="23">
        <f t="shared" ref="L6:M6" si="1">U49</f>
        <v>-43.3589</v>
      </c>
      <c r="M6" s="23">
        <f t="shared" si="1"/>
        <v>13.9368</v>
      </c>
      <c r="N6" s="78">
        <f t="shared" ref="N6:N23" si="12">M6/abs(L6)</f>
        <v>0.3214288185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0.299202257</v>
      </c>
      <c r="D7" s="77">
        <f t="shared" si="3"/>
        <v>0.3578633799</v>
      </c>
      <c r="E7" s="77">
        <f t="shared" si="4"/>
        <v>0.1862428423</v>
      </c>
      <c r="F7" s="77">
        <f t="shared" si="5"/>
        <v>0.1433826198</v>
      </c>
      <c r="G7" s="77">
        <f t="shared" si="6"/>
        <v>0.02429031047</v>
      </c>
      <c r="H7" s="77">
        <f t="shared" si="7"/>
        <v>-0.03370623384</v>
      </c>
      <c r="I7" s="77">
        <f t="shared" si="8"/>
        <v>-0.0001421222369</v>
      </c>
      <c r="J7" s="77">
        <f t="shared" si="9"/>
        <v>-0.00681665764</v>
      </c>
      <c r="K7" s="77">
        <f t="shared" si="10"/>
        <v>0.02964497767</v>
      </c>
      <c r="L7" s="23">
        <f t="shared" ref="L7:M7" si="11">U50</f>
        <v>-39.1412</v>
      </c>
      <c r="M7" s="23">
        <f t="shared" si="11"/>
        <v>8.57908</v>
      </c>
      <c r="N7" s="78">
        <f t="shared" si="12"/>
        <v>0.2191828559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0.2614305197</v>
      </c>
      <c r="D8" s="77">
        <f t="shared" si="3"/>
        <v>0.3856186452</v>
      </c>
      <c r="E8" s="77">
        <f t="shared" si="4"/>
        <v>0.1870037492</v>
      </c>
      <c r="F8" s="77">
        <f t="shared" si="5"/>
        <v>0.1716652309</v>
      </c>
      <c r="G8" s="77">
        <f t="shared" si="6"/>
        <v>0.02345590153</v>
      </c>
      <c r="H8" s="77">
        <f t="shared" si="7"/>
        <v>-0.04775745888</v>
      </c>
      <c r="I8" s="77">
        <f t="shared" si="8"/>
        <v>-0.0002053173238</v>
      </c>
      <c r="J8" s="77">
        <f t="shared" si="9"/>
        <v>-0.007553447954</v>
      </c>
      <c r="K8" s="77">
        <f t="shared" si="10"/>
        <v>0.02637044672</v>
      </c>
      <c r="L8" s="23">
        <f t="shared" ref="L8:M8" si="13">U51</f>
        <v>-42.3019</v>
      </c>
      <c r="M8" s="23">
        <f t="shared" si="13"/>
        <v>11.7463</v>
      </c>
      <c r="N8" s="78">
        <f t="shared" si="12"/>
        <v>0.2776778348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0.02766282948</v>
      </c>
      <c r="D9" s="77">
        <f t="shared" si="3"/>
        <v>0.4854968692</v>
      </c>
      <c r="E9" s="77">
        <f t="shared" si="4"/>
        <v>0.3078361673</v>
      </c>
      <c r="F9" s="77">
        <f t="shared" si="5"/>
        <v>0.1918964316</v>
      </c>
      <c r="G9" s="77">
        <f t="shared" si="6"/>
        <v>0.002249276003</v>
      </c>
      <c r="H9" s="77">
        <f t="shared" si="7"/>
        <v>-0.009658815017</v>
      </c>
      <c r="I9" s="77">
        <f t="shared" si="8"/>
        <v>-0.0002239991584</v>
      </c>
      <c r="J9" s="77">
        <f t="shared" si="9"/>
        <v>-0.009779622016</v>
      </c>
      <c r="K9" s="77">
        <f t="shared" si="10"/>
        <v>0.004513479505</v>
      </c>
      <c r="L9" s="23">
        <f t="shared" ref="L9:M9" si="14">U52</f>
        <v>-247.153</v>
      </c>
      <c r="M9" s="23">
        <f t="shared" si="14"/>
        <v>8.82251</v>
      </c>
      <c r="N9" s="78">
        <f t="shared" si="12"/>
        <v>0.03569655234</v>
      </c>
      <c r="O9" s="82" t="s">
        <v>13</v>
      </c>
      <c r="P9" s="84">
        <v>-34.9959</v>
      </c>
      <c r="Q9" s="84">
        <v>0.741129</v>
      </c>
      <c r="R9" s="85">
        <f t="shared" ref="R9:R13" si="16">Q9/abs(P9)</f>
        <v>0.02117759509</v>
      </c>
      <c r="S9" s="86">
        <f>R9/sqrt(sum(Y39:Y41))</f>
        <v>0.02361990401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0.009397555293</v>
      </c>
      <c r="D10" s="77">
        <f t="shared" si="3"/>
        <v>0.549194896</v>
      </c>
      <c r="E10" s="77">
        <f t="shared" si="4"/>
        <v>0.3095902118</v>
      </c>
      <c r="F10" s="77">
        <f t="shared" si="5"/>
        <v>0.1587012292</v>
      </c>
      <c r="G10" s="77">
        <f t="shared" si="6"/>
        <v>0.0008104237458</v>
      </c>
      <c r="H10" s="77">
        <f t="shared" si="7"/>
        <v>-0.01848040616</v>
      </c>
      <c r="I10" s="77">
        <f t="shared" si="8"/>
        <v>-0.0002351693638</v>
      </c>
      <c r="J10" s="77">
        <f t="shared" si="9"/>
        <v>-0.01043117877</v>
      </c>
      <c r="K10" s="77">
        <f t="shared" si="10"/>
        <v>0.001459967303</v>
      </c>
      <c r="L10" s="23">
        <f t="shared" ref="L10:M10" si="15">U53</f>
        <v>-289.938</v>
      </c>
      <c r="M10" s="23">
        <f t="shared" si="15"/>
        <v>3.73473</v>
      </c>
      <c r="N10" s="78">
        <f t="shared" si="12"/>
        <v>0.01288113321</v>
      </c>
      <c r="O10" s="82" t="s">
        <v>103</v>
      </c>
      <c r="P10" s="84">
        <v>-27.4899</v>
      </c>
      <c r="Q10" s="84">
        <v>1.57176</v>
      </c>
      <c r="R10" s="85">
        <f t="shared" si="16"/>
        <v>0.05717590824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0.004134094442</v>
      </c>
      <c r="D11" s="77">
        <f t="shared" si="3"/>
        <v>0.7591014047</v>
      </c>
      <c r="E11" s="77">
        <f t="shared" si="4"/>
        <v>0.2213246483</v>
      </c>
      <c r="F11" s="77">
        <f t="shared" si="5"/>
        <v>0.0997942712</v>
      </c>
      <c r="G11" s="77">
        <f t="shared" si="6"/>
        <v>0.0003732611269</v>
      </c>
      <c r="H11" s="77">
        <f t="shared" si="7"/>
        <v>-0.07510944367</v>
      </c>
      <c r="I11" s="77">
        <f t="shared" si="8"/>
        <v>-0.0002263586679</v>
      </c>
      <c r="J11" s="77">
        <f t="shared" si="9"/>
        <v>-0.01008041638</v>
      </c>
      <c r="K11" s="77">
        <f t="shared" si="10"/>
        <v>0.0006973815597</v>
      </c>
      <c r="L11" s="23">
        <f t="shared" ref="L11:M11" si="18">U54</f>
        <v>-96.6415</v>
      </c>
      <c r="M11" s="23">
        <f t="shared" si="18"/>
        <v>1.97044</v>
      </c>
      <c r="N11" s="78">
        <f t="shared" si="12"/>
        <v>0.02038917028</v>
      </c>
      <c r="O11" s="82" t="s">
        <v>104</v>
      </c>
      <c r="P11" s="84">
        <v>-605.301</v>
      </c>
      <c r="Q11" s="84">
        <v>86.3589</v>
      </c>
      <c r="R11" s="85">
        <f t="shared" si="16"/>
        <v>0.1426710017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0.02918396044</v>
      </c>
      <c r="D12" s="77">
        <f t="shared" si="3"/>
        <v>0.3577502541</v>
      </c>
      <c r="E12" s="77">
        <f t="shared" si="4"/>
        <v>0.2054984518</v>
      </c>
      <c r="F12" s="77">
        <f t="shared" si="5"/>
        <v>0.3692890224</v>
      </c>
      <c r="G12" s="77">
        <f t="shared" si="6"/>
        <v>0.04134339718</v>
      </c>
      <c r="H12" s="77">
        <f t="shared" si="7"/>
        <v>-0.01008565851</v>
      </c>
      <c r="I12" s="77">
        <f t="shared" si="8"/>
        <v>-0.000119577867</v>
      </c>
      <c r="J12" s="77">
        <f t="shared" si="9"/>
        <v>-0.008070740661</v>
      </c>
      <c r="K12" s="77">
        <f t="shared" si="10"/>
        <v>0.01520788196</v>
      </c>
      <c r="L12" s="23">
        <f t="shared" ref="L12:M12" si="19">U55</f>
        <v>-214.16</v>
      </c>
      <c r="M12" s="23">
        <f t="shared" si="19"/>
        <v>7.3597</v>
      </c>
      <c r="N12" s="78">
        <f t="shared" si="12"/>
        <v>0.03436542772</v>
      </c>
      <c r="O12" s="82" t="s">
        <v>105</v>
      </c>
      <c r="P12" s="84">
        <v>-590.969</v>
      </c>
      <c r="Q12" s="84">
        <v>51.9105</v>
      </c>
      <c r="R12" s="85">
        <f t="shared" si="16"/>
        <v>0.08783963287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0.009892365737</v>
      </c>
      <c r="D13" s="77">
        <f t="shared" si="3"/>
        <v>0.4682593772</v>
      </c>
      <c r="E13" s="77">
        <f t="shared" si="4"/>
        <v>0.2419553187</v>
      </c>
      <c r="F13" s="77">
        <f t="shared" si="5"/>
        <v>0.2981783422</v>
      </c>
      <c r="G13" s="77">
        <f t="shared" si="6"/>
        <v>0.01629248577</v>
      </c>
      <c r="H13" s="77">
        <f t="shared" si="7"/>
        <v>-0.02996669608</v>
      </c>
      <c r="I13" s="77">
        <f t="shared" si="8"/>
        <v>-0.0001440795296</v>
      </c>
      <c r="J13" s="77">
        <f t="shared" si="9"/>
        <v>-0.009685840507</v>
      </c>
      <c r="K13" s="77">
        <f t="shared" si="10"/>
        <v>0.005214893199</v>
      </c>
      <c r="L13" s="23">
        <f t="shared" ref="L13:M13" si="20">U56</f>
        <v>-193.538</v>
      </c>
      <c r="M13" s="23">
        <f t="shared" si="20"/>
        <v>2.74212</v>
      </c>
      <c r="N13" s="78">
        <f t="shared" si="12"/>
        <v>0.01416838037</v>
      </c>
      <c r="O13" s="82" t="s">
        <v>106</v>
      </c>
      <c r="P13" s="84">
        <v>-445.289</v>
      </c>
      <c r="Q13" s="84">
        <v>105.407</v>
      </c>
      <c r="R13" s="85">
        <f t="shared" si="16"/>
        <v>0.2367159306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0.005809044243</v>
      </c>
      <c r="D14" s="77">
        <f t="shared" si="3"/>
        <v>0.5229719776</v>
      </c>
      <c r="E14" s="77">
        <f t="shared" si="4"/>
        <v>0.2527978201</v>
      </c>
      <c r="F14" s="77">
        <f t="shared" si="5"/>
        <v>0.2705790806</v>
      </c>
      <c r="G14" s="77">
        <f t="shared" si="6"/>
        <v>0.01015107005</v>
      </c>
      <c r="H14" s="77">
        <f t="shared" si="7"/>
        <v>-0.05526432923</v>
      </c>
      <c r="I14" s="77">
        <f t="shared" si="8"/>
        <v>-0.0001370977883</v>
      </c>
      <c r="J14" s="77">
        <f t="shared" si="9"/>
        <v>-0.009995330683</v>
      </c>
      <c r="K14" s="77">
        <f t="shared" si="10"/>
        <v>0.003074462895</v>
      </c>
      <c r="L14" s="23">
        <f t="shared" ref="L14:M14" si="21">U57</f>
        <v>-110.686</v>
      </c>
      <c r="M14" s="23">
        <f t="shared" si="21"/>
        <v>2.12348</v>
      </c>
      <c r="N14" s="78">
        <f t="shared" si="12"/>
        <v>0.01918472074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0.08740752478</v>
      </c>
      <c r="D15" s="77">
        <f t="shared" si="3"/>
        <v>0.3523892586</v>
      </c>
      <c r="E15" s="77">
        <f t="shared" si="4"/>
        <v>0.13809329</v>
      </c>
      <c r="F15" s="77">
        <f t="shared" si="5"/>
        <v>0.1626087712</v>
      </c>
      <c r="G15" s="77">
        <f t="shared" si="6"/>
        <v>0.1523734108</v>
      </c>
      <c r="H15" s="77">
        <f t="shared" si="7"/>
        <v>-0.02037472167</v>
      </c>
      <c r="I15" s="77">
        <f t="shared" si="8"/>
        <v>-0.00008989732828</v>
      </c>
      <c r="J15" s="77">
        <f t="shared" si="9"/>
        <v>-0.004885618936</v>
      </c>
      <c r="K15" s="77">
        <f t="shared" si="10"/>
        <v>0.1324723754</v>
      </c>
      <c r="L15" s="23">
        <f t="shared" ref="L15:M15" si="22">U58</f>
        <v>-98.2549</v>
      </c>
      <c r="M15" s="23">
        <f t="shared" si="22"/>
        <v>5.37128</v>
      </c>
      <c r="N15" s="78">
        <f t="shared" si="12"/>
        <v>0.05466679015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0.05916964177</v>
      </c>
      <c r="D16" s="77">
        <f t="shared" si="3"/>
        <v>0.4216343293</v>
      </c>
      <c r="E16" s="77">
        <f t="shared" si="4"/>
        <v>0.1309903248</v>
      </c>
      <c r="F16" s="77">
        <f t="shared" si="5"/>
        <v>0.2261376045</v>
      </c>
      <c r="G16" s="77">
        <f t="shared" si="6"/>
        <v>0.1288196705</v>
      </c>
      <c r="H16" s="77">
        <f t="shared" si="7"/>
        <v>-0.03146437403</v>
      </c>
      <c r="I16" s="77">
        <f t="shared" si="8"/>
        <v>-0.00009141148421</v>
      </c>
      <c r="J16" s="77">
        <f t="shared" si="9"/>
        <v>-0.006046684403</v>
      </c>
      <c r="K16" s="77">
        <f t="shared" si="10"/>
        <v>0.07085543083</v>
      </c>
      <c r="L16" s="23">
        <f t="shared" ref="L16:M16" si="23">U59</f>
        <v>-102.802</v>
      </c>
      <c r="M16" s="23">
        <f t="shared" si="23"/>
        <v>2.99198</v>
      </c>
      <c r="N16" s="78">
        <f t="shared" si="12"/>
        <v>0.02910429758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0.2244093172</v>
      </c>
      <c r="D17" s="77">
        <f t="shared" si="3"/>
        <v>0.4222947808</v>
      </c>
      <c r="E17" s="77">
        <f t="shared" si="4"/>
        <v>0.09999025156</v>
      </c>
      <c r="F17" s="77">
        <f t="shared" si="5"/>
        <v>0.1943034366</v>
      </c>
      <c r="G17" s="77">
        <f t="shared" si="6"/>
        <v>0.07469504172</v>
      </c>
      <c r="H17" s="77">
        <f t="shared" si="7"/>
        <v>-0.0442537544</v>
      </c>
      <c r="I17" s="77">
        <f t="shared" si="8"/>
        <v>-0.00006953966879</v>
      </c>
      <c r="J17" s="77">
        <f t="shared" si="9"/>
        <v>-0.004926672294</v>
      </c>
      <c r="K17" s="77">
        <f t="shared" si="10"/>
        <v>0.03356627148</v>
      </c>
      <c r="L17" s="23">
        <f t="shared" ref="L17:M17" si="24">U60</f>
        <v>-57.8122</v>
      </c>
      <c r="M17" s="23">
        <f t="shared" si="24"/>
        <v>2.04749</v>
      </c>
      <c r="N17" s="78">
        <f t="shared" si="12"/>
        <v>0.03541622702</v>
      </c>
      <c r="O17" s="23"/>
      <c r="P17" s="23"/>
      <c r="Q17" s="93"/>
      <c r="R17" s="95" t="s">
        <v>108</v>
      </c>
      <c r="S17" s="96">
        <f>$R$9/sqrt(sum(Y27:Y29))</f>
        <v>0.3187457191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0.8132479268</v>
      </c>
      <c r="D18" s="77">
        <f t="shared" si="3"/>
        <v>0.06824394271</v>
      </c>
      <c r="E18" s="77">
        <f t="shared" si="4"/>
        <v>0.02143311503</v>
      </c>
      <c r="F18" s="77">
        <f t="shared" si="5"/>
        <v>0.02226564161</v>
      </c>
      <c r="G18" s="77">
        <f t="shared" si="6"/>
        <v>0.01655647229</v>
      </c>
      <c r="H18" s="77">
        <f t="shared" si="7"/>
        <v>-0.005752345482</v>
      </c>
      <c r="I18" s="77">
        <f t="shared" si="8"/>
        <v>-0.00001712696476</v>
      </c>
      <c r="J18" s="77">
        <f t="shared" si="9"/>
        <v>-0.0008454462794</v>
      </c>
      <c r="K18" s="77">
        <f t="shared" si="10"/>
        <v>0.06486016198</v>
      </c>
      <c r="L18" s="23">
        <f t="shared" ref="L18:M18" si="25">U61</f>
        <v>-31.608</v>
      </c>
      <c r="M18" s="23">
        <f t="shared" si="25"/>
        <v>1.50937</v>
      </c>
      <c r="N18" s="78">
        <f t="shared" si="12"/>
        <v>0.04775278411</v>
      </c>
      <c r="O18" s="78">
        <f t="shared" ref="O18:O23" si="27">M18/abs(C61)/D61</f>
        <v>0.0587186054</v>
      </c>
      <c r="P18" s="23"/>
      <c r="Q18" s="93"/>
      <c r="R18" s="95" t="s">
        <v>109</v>
      </c>
      <c r="S18" s="96">
        <f>$R$9/sqrt(sum(Y30:Y32))</f>
        <v>0.285056042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0.828980497</v>
      </c>
      <c r="D19" s="77">
        <f t="shared" si="3"/>
        <v>0.07591870386</v>
      </c>
      <c r="E19" s="77">
        <f t="shared" si="4"/>
        <v>0.02030108336</v>
      </c>
      <c r="F19" s="77">
        <f t="shared" si="5"/>
        <v>0.02162243118</v>
      </c>
      <c r="G19" s="77">
        <f t="shared" si="6"/>
        <v>0.01837268949</v>
      </c>
      <c r="H19" s="77">
        <f t="shared" si="7"/>
        <v>-0.007552208359</v>
      </c>
      <c r="I19" s="77">
        <f t="shared" si="8"/>
        <v>-0.00001597695119</v>
      </c>
      <c r="J19" s="77">
        <f t="shared" si="9"/>
        <v>-0.0008099886113</v>
      </c>
      <c r="K19" s="77">
        <f t="shared" si="10"/>
        <v>0.04317847572</v>
      </c>
      <c r="L19" s="23">
        <f t="shared" ref="L19:M19" si="26">U62</f>
        <v>-35.5617</v>
      </c>
      <c r="M19" s="23">
        <f t="shared" si="26"/>
        <v>1.01547</v>
      </c>
      <c r="N19" s="78">
        <f t="shared" si="12"/>
        <v>0.02855515906</v>
      </c>
      <c r="O19" s="78">
        <f t="shared" si="27"/>
        <v>0.03444611685</v>
      </c>
      <c r="P19" s="97">
        <f>1/sqrt(1/O18^2+1/O19^2+1/O20^2)</f>
        <v>0.0211828093</v>
      </c>
      <c r="Q19" s="93"/>
      <c r="R19" s="95" t="s">
        <v>110</v>
      </c>
      <c r="S19" s="96">
        <f>$R$9/sqrt(sum(Y33:Y35))</f>
        <v>0.2464248386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0.8672830143</v>
      </c>
      <c r="D20" s="77">
        <f t="shared" si="3"/>
        <v>0.07438815088</v>
      </c>
      <c r="E20" s="77">
        <f t="shared" si="4"/>
        <v>0.01430951871</v>
      </c>
      <c r="F20" s="77">
        <f t="shared" si="5"/>
        <v>0.01588025278</v>
      </c>
      <c r="G20" s="77">
        <f t="shared" si="6"/>
        <v>0.01582706495</v>
      </c>
      <c r="H20" s="77">
        <f t="shared" si="7"/>
        <v>-0.008856706426</v>
      </c>
      <c r="I20" s="77">
        <f t="shared" si="8"/>
        <v>-0.000007951716437</v>
      </c>
      <c r="J20" s="77">
        <f t="shared" si="9"/>
        <v>-0.0006575316341</v>
      </c>
      <c r="K20" s="77">
        <f t="shared" si="10"/>
        <v>0.0218220181</v>
      </c>
      <c r="L20" s="23">
        <f t="shared" ref="L20:M20" si="28">U63</f>
        <v>-36.2093</v>
      </c>
      <c r="M20" s="23">
        <f t="shared" si="28"/>
        <v>0.948679</v>
      </c>
      <c r="N20" s="78">
        <f t="shared" si="12"/>
        <v>0.0261998713</v>
      </c>
      <c r="O20" s="78">
        <f t="shared" si="27"/>
        <v>0.03020913689</v>
      </c>
      <c r="P20" s="23"/>
      <c r="Q20" s="93"/>
      <c r="R20" s="95" t="s">
        <v>111</v>
      </c>
      <c r="S20" s="96">
        <f>$R$9/sqrt(sum(Y36:Y38))</f>
        <v>0.09547690515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0.5559298843</v>
      </c>
      <c r="D21" s="77">
        <f t="shared" si="3"/>
        <v>0.1910986487</v>
      </c>
      <c r="E21" s="77">
        <f t="shared" si="4"/>
        <v>0.05691826399</v>
      </c>
      <c r="F21" s="77">
        <f t="shared" si="5"/>
        <v>0.05939701472</v>
      </c>
      <c r="G21" s="77">
        <f t="shared" si="6"/>
        <v>0.02621902363</v>
      </c>
      <c r="H21" s="77">
        <f t="shared" si="7"/>
        <v>-0.01797912156</v>
      </c>
      <c r="I21" s="77">
        <f t="shared" si="8"/>
        <v>-0.00003979441376</v>
      </c>
      <c r="J21" s="77">
        <f t="shared" si="9"/>
        <v>-0.002565808086</v>
      </c>
      <c r="K21" s="77">
        <f t="shared" si="10"/>
        <v>0.1310253639</v>
      </c>
      <c r="L21" s="23">
        <f t="shared" ref="L21:M21" si="29">U64</f>
        <v>-29.7982</v>
      </c>
      <c r="M21" s="23">
        <f t="shared" si="29"/>
        <v>4.21526</v>
      </c>
      <c r="N21" s="78">
        <f t="shared" si="12"/>
        <v>0.1414602224</v>
      </c>
      <c r="O21" s="78">
        <f t="shared" si="27"/>
        <v>0.2544569494</v>
      </c>
      <c r="P21" s="23"/>
      <c r="Q21" s="93"/>
      <c r="R21" s="95" t="s">
        <v>112</v>
      </c>
      <c r="S21" s="96">
        <f>$R$9/sqrt(sum(Y39:Y41))</f>
        <v>0.02361990401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0.6171672923</v>
      </c>
      <c r="D22" s="77">
        <f t="shared" si="3"/>
        <v>0.1690441944</v>
      </c>
      <c r="E22" s="77">
        <f t="shared" si="4"/>
        <v>0.04352159884</v>
      </c>
      <c r="F22" s="77">
        <f t="shared" si="5"/>
        <v>0.04240750418</v>
      </c>
      <c r="G22" s="77">
        <f t="shared" si="6"/>
        <v>0.02550068039</v>
      </c>
      <c r="H22" s="77">
        <f t="shared" si="7"/>
        <v>-0.01819048025</v>
      </c>
      <c r="I22" s="77">
        <f t="shared" si="8"/>
        <v>-0.00003325803784</v>
      </c>
      <c r="J22" s="77">
        <f t="shared" si="9"/>
        <v>-0.001775673431</v>
      </c>
      <c r="K22" s="77">
        <f t="shared" si="10"/>
        <v>0.122383335</v>
      </c>
      <c r="L22" s="23">
        <f t="shared" ref="L22:M22" si="30">U65</f>
        <v>-28.9997</v>
      </c>
      <c r="M22" s="23">
        <f t="shared" si="30"/>
        <v>2.11548</v>
      </c>
      <c r="N22" s="78">
        <f t="shared" si="12"/>
        <v>0.07294834084</v>
      </c>
      <c r="O22" s="78">
        <f t="shared" si="27"/>
        <v>0.1181986501</v>
      </c>
      <c r="P22" s="97">
        <f>1/sqrt(1/O21^2+1/O22^2+1/O23^2)</f>
        <v>0.07782483009</v>
      </c>
      <c r="Q22" s="93"/>
      <c r="R22" s="95" t="s">
        <v>113</v>
      </c>
      <c r="S22" s="96">
        <f>$R$9/sqrt(sum(Y42:Y44))</f>
        <v>0.05882871605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0.6524147507</v>
      </c>
      <c r="D23" s="77">
        <f t="shared" si="3"/>
        <v>0.1925423121</v>
      </c>
      <c r="E23" s="77">
        <f t="shared" si="4"/>
        <v>0.03632322591</v>
      </c>
      <c r="F23" s="77">
        <f t="shared" si="5"/>
        <v>0.03347059922</v>
      </c>
      <c r="G23" s="77">
        <f t="shared" si="6"/>
        <v>0.02829085132</v>
      </c>
      <c r="H23" s="77">
        <f t="shared" si="7"/>
        <v>-0.02501375574</v>
      </c>
      <c r="I23" s="77">
        <f t="shared" si="8"/>
        <v>-0.00002872556552</v>
      </c>
      <c r="J23" s="77">
        <f t="shared" si="9"/>
        <v>-0.001562479733</v>
      </c>
      <c r="K23" s="77">
        <f t="shared" si="10"/>
        <v>0.08356188162</v>
      </c>
      <c r="L23" s="23">
        <f t="shared" ref="L23:M23" si="31">U66</f>
        <v>-27.0767</v>
      </c>
      <c r="M23" s="23">
        <f t="shared" si="31"/>
        <v>1.99911</v>
      </c>
      <c r="N23" s="78">
        <f t="shared" si="12"/>
        <v>0.07383137532</v>
      </c>
      <c r="O23" s="78">
        <f t="shared" si="27"/>
        <v>0.1131663183</v>
      </c>
      <c r="P23" s="23"/>
      <c r="Q23" s="93"/>
      <c r="R23" s="5" t="s">
        <v>114</v>
      </c>
      <c r="S23" s="86">
        <f>1/sqrt(1/S17^2+1/S18^2+1/S19^2+1/S20^2+1/S21^2+1/S22^2)</f>
        <v>0.02117759509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0.539485</v>
      </c>
      <c r="D27" s="96">
        <f t="shared" ref="D27:D44" si="35">F49</f>
        <v>0.443317</v>
      </c>
      <c r="E27" s="96">
        <f t="shared" ref="E27:E44" si="36">H49</f>
        <v>0.005531</v>
      </c>
      <c r="F27" s="96">
        <f t="shared" ref="F27:F44" si="37">J49</f>
        <v>0.004607</v>
      </c>
      <c r="G27" s="96">
        <f t="shared" ref="G27:G44" si="38">L49</f>
        <v>0.0017</v>
      </c>
      <c r="H27" s="96">
        <f t="shared" ref="H27:H44" si="39">N49</f>
        <v>0.004127</v>
      </c>
      <c r="I27" s="96">
        <f t="shared" ref="I27:I44" si="40">P49</f>
        <v>0.000053</v>
      </c>
      <c r="J27" s="96">
        <f t="shared" ref="J27:J44" si="41">R49</f>
        <v>0.000211</v>
      </c>
      <c r="K27" s="96">
        <f t="shared" ref="K27:K44" si="42">T49</f>
        <v>0.000968</v>
      </c>
      <c r="L27" s="99">
        <f t="shared" ref="L27:L44" si="43">W49</f>
        <v>271000000</v>
      </c>
      <c r="M27" s="65"/>
      <c r="O27" s="100">
        <f t="shared" ref="O27:W27" si="32">C27*$L27</f>
        <v>146200435</v>
      </c>
      <c r="P27" s="100">
        <f t="shared" si="32"/>
        <v>120138907</v>
      </c>
      <c r="Q27" s="100">
        <f t="shared" si="32"/>
        <v>1498901</v>
      </c>
      <c r="R27" s="100">
        <f t="shared" si="32"/>
        <v>1248497</v>
      </c>
      <c r="S27" s="100">
        <f t="shared" si="32"/>
        <v>460700</v>
      </c>
      <c r="T27" s="100">
        <f t="shared" si="32"/>
        <v>1118417</v>
      </c>
      <c r="U27" s="100">
        <f t="shared" si="32"/>
        <v>14363</v>
      </c>
      <c r="V27" s="100">
        <f t="shared" si="32"/>
        <v>57181</v>
      </c>
      <c r="W27" s="100">
        <f t="shared" si="32"/>
        <v>262328</v>
      </c>
      <c r="X27" s="65"/>
      <c r="Y27" s="78">
        <f t="shared" ref="Y27:AG27" si="33">O27/O$45</f>
        <v>0.000977791926</v>
      </c>
      <c r="Z27" s="78">
        <f t="shared" si="33"/>
        <v>0.001823147692</v>
      </c>
      <c r="AA27" s="78">
        <f t="shared" si="33"/>
        <v>0.001079976582</v>
      </c>
      <c r="AB27" s="78">
        <f t="shared" si="33"/>
        <v>0.000909988651</v>
      </c>
      <c r="AC27" s="78">
        <f t="shared" si="33"/>
        <v>0.001163525327</v>
      </c>
      <c r="AD27" s="78">
        <f t="shared" si="33"/>
        <v>0.0017090371</v>
      </c>
      <c r="AE27" s="78">
        <f t="shared" si="33"/>
        <v>0.001111724324</v>
      </c>
      <c r="AF27" s="78">
        <f t="shared" si="33"/>
        <v>0.0009265971879</v>
      </c>
      <c r="AG27" s="78">
        <f t="shared" si="33"/>
        <v>0.001194328743</v>
      </c>
    </row>
    <row r="28">
      <c r="A28" s="76">
        <v>1.0</v>
      </c>
      <c r="B28" s="68" t="s">
        <v>96</v>
      </c>
      <c r="C28" s="96">
        <f t="shared" si="34"/>
        <v>0.486256</v>
      </c>
      <c r="D28" s="96">
        <f t="shared" si="35"/>
        <v>0.49625</v>
      </c>
      <c r="E28" s="96">
        <f t="shared" si="36"/>
        <v>0.006782</v>
      </c>
      <c r="F28" s="96">
        <f t="shared" si="37"/>
        <v>0.004365</v>
      </c>
      <c r="G28" s="96">
        <f t="shared" si="38"/>
        <v>0.00147</v>
      </c>
      <c r="H28" s="96">
        <f t="shared" si="39"/>
        <v>0.003912</v>
      </c>
      <c r="I28" s="96">
        <f t="shared" si="40"/>
        <v>0.0000287</v>
      </c>
      <c r="J28" s="96">
        <f t="shared" si="41"/>
        <v>0.000236</v>
      </c>
      <c r="K28" s="96">
        <f t="shared" si="42"/>
        <v>0.000699</v>
      </c>
      <c r="L28" s="99">
        <f t="shared" si="43"/>
        <v>714000000</v>
      </c>
      <c r="M28" s="65"/>
      <c r="O28" s="100">
        <f t="shared" ref="O28:W28" si="44">C28*$L28</f>
        <v>347186784</v>
      </c>
      <c r="P28" s="100">
        <f t="shared" si="44"/>
        <v>354322500</v>
      </c>
      <c r="Q28" s="100">
        <f t="shared" si="44"/>
        <v>4842348</v>
      </c>
      <c r="R28" s="100">
        <f t="shared" si="44"/>
        <v>3116610</v>
      </c>
      <c r="S28" s="100">
        <f t="shared" si="44"/>
        <v>1049580</v>
      </c>
      <c r="T28" s="100">
        <f t="shared" si="44"/>
        <v>2793168</v>
      </c>
      <c r="U28" s="100">
        <f t="shared" si="44"/>
        <v>20491.8</v>
      </c>
      <c r="V28" s="100">
        <f t="shared" si="44"/>
        <v>168504</v>
      </c>
      <c r="W28" s="100">
        <f t="shared" si="44"/>
        <v>499086</v>
      </c>
      <c r="X28" s="65"/>
      <c r="Y28" s="78">
        <f t="shared" ref="Y28:AG28" si="45">O28/O$45</f>
        <v>0.002321993325</v>
      </c>
      <c r="Z28" s="78">
        <f t="shared" si="45"/>
        <v>0.005376961254</v>
      </c>
      <c r="AA28" s="78">
        <f t="shared" si="45"/>
        <v>0.003488971216</v>
      </c>
      <c r="AB28" s="78">
        <f t="shared" si="45"/>
        <v>0.00227159515</v>
      </c>
      <c r="AC28" s="78">
        <f t="shared" si="45"/>
        <v>0.002650776889</v>
      </c>
      <c r="AD28" s="78">
        <f t="shared" si="45"/>
        <v>0.004268200268</v>
      </c>
      <c r="AE28" s="78">
        <f t="shared" si="45"/>
        <v>0.001586105444</v>
      </c>
      <c r="AF28" s="78">
        <f t="shared" si="45"/>
        <v>0.00273054568</v>
      </c>
      <c r="AG28" s="78">
        <f t="shared" si="45"/>
        <v>0.002272242213</v>
      </c>
    </row>
    <row r="29">
      <c r="A29" s="76">
        <v>1.0</v>
      </c>
      <c r="B29" s="68" t="s">
        <v>98</v>
      </c>
      <c r="C29" s="96">
        <f t="shared" si="34"/>
        <v>0.437395</v>
      </c>
      <c r="D29" s="96">
        <f t="shared" si="35"/>
        <v>0.542665</v>
      </c>
      <c r="E29" s="96">
        <f t="shared" si="36"/>
        <v>0.005985</v>
      </c>
      <c r="F29" s="96">
        <f t="shared" si="37"/>
        <v>0.005251</v>
      </c>
      <c r="G29" s="96">
        <f t="shared" si="38"/>
        <v>0.001383</v>
      </c>
      <c r="H29" s="96">
        <f t="shared" si="39"/>
        <v>0.00625</v>
      </c>
      <c r="I29" s="96">
        <f t="shared" si="40"/>
        <v>0.000123</v>
      </c>
      <c r="J29" s="96">
        <f t="shared" si="41"/>
        <v>0.000276</v>
      </c>
      <c r="K29" s="96">
        <f t="shared" si="42"/>
        <v>0.000672</v>
      </c>
      <c r="L29" s="99">
        <f t="shared" si="43"/>
        <v>381000000</v>
      </c>
      <c r="M29" s="65"/>
      <c r="O29" s="100">
        <f t="shared" ref="O29:W29" si="46">C29*$L29</f>
        <v>166647495</v>
      </c>
      <c r="P29" s="100">
        <f t="shared" si="46"/>
        <v>206755365</v>
      </c>
      <c r="Q29" s="100">
        <f t="shared" si="46"/>
        <v>2280285</v>
      </c>
      <c r="R29" s="100">
        <f t="shared" si="46"/>
        <v>2000631</v>
      </c>
      <c r="S29" s="100">
        <f t="shared" si="46"/>
        <v>526923</v>
      </c>
      <c r="T29" s="100">
        <f t="shared" si="46"/>
        <v>2381250</v>
      </c>
      <c r="U29" s="100">
        <f t="shared" si="46"/>
        <v>46863</v>
      </c>
      <c r="V29" s="100">
        <f t="shared" si="46"/>
        <v>105156</v>
      </c>
      <c r="W29" s="100">
        <f t="shared" si="46"/>
        <v>256032</v>
      </c>
      <c r="X29" s="65"/>
      <c r="Y29" s="78">
        <f t="shared" ref="Y29:AG29" si="47">O29/O$45</f>
        <v>0.001114542341</v>
      </c>
      <c r="Z29" s="78">
        <f t="shared" si="47"/>
        <v>0.003137581121</v>
      </c>
      <c r="AA29" s="78">
        <f t="shared" si="47"/>
        <v>0.001642973353</v>
      </c>
      <c r="AB29" s="78">
        <f t="shared" si="47"/>
        <v>0.001458194537</v>
      </c>
      <c r="AC29" s="78">
        <f t="shared" si="47"/>
        <v>0.001330775463</v>
      </c>
      <c r="AD29" s="78">
        <f t="shared" si="47"/>
        <v>0.003638754235</v>
      </c>
      <c r="AE29" s="78">
        <f t="shared" si="47"/>
        <v>0.003627287961</v>
      </c>
      <c r="AF29" s="78">
        <f t="shared" si="47"/>
        <v>0.001704014513</v>
      </c>
      <c r="AG29" s="78">
        <f t="shared" si="47"/>
        <v>0.001165664271</v>
      </c>
    </row>
    <row r="30">
      <c r="A30" s="76">
        <v>2.0</v>
      </c>
      <c r="B30" s="68" t="s">
        <v>94</v>
      </c>
      <c r="C30" s="96">
        <f t="shared" si="34"/>
        <v>0.273051</v>
      </c>
      <c r="D30" s="96">
        <f t="shared" si="35"/>
        <v>0.672831</v>
      </c>
      <c r="E30" s="96">
        <f t="shared" si="36"/>
        <v>0.029382</v>
      </c>
      <c r="F30" s="96">
        <f t="shared" si="37"/>
        <v>0.018875</v>
      </c>
      <c r="G30" s="96">
        <f t="shared" si="38"/>
        <v>0.000909</v>
      </c>
      <c r="H30" s="96">
        <f t="shared" si="39"/>
        <v>0.003011</v>
      </c>
      <c r="I30" s="96">
        <f t="shared" si="40"/>
        <v>0.000272</v>
      </c>
      <c r="J30" s="96">
        <f t="shared" si="41"/>
        <v>0.000996</v>
      </c>
      <c r="K30" s="96">
        <f t="shared" si="42"/>
        <v>0.000672</v>
      </c>
      <c r="L30" s="99">
        <f t="shared" si="43"/>
        <v>675000000</v>
      </c>
      <c r="M30" s="65"/>
      <c r="O30" s="100">
        <f t="shared" ref="O30:W30" si="48">C30*$L30</f>
        <v>184309425</v>
      </c>
      <c r="P30" s="100">
        <f t="shared" si="48"/>
        <v>454160925</v>
      </c>
      <c r="Q30" s="100">
        <f t="shared" si="48"/>
        <v>19832850</v>
      </c>
      <c r="R30" s="100">
        <f t="shared" si="48"/>
        <v>12740625</v>
      </c>
      <c r="S30" s="100">
        <f t="shared" si="48"/>
        <v>613575</v>
      </c>
      <c r="T30" s="100">
        <f t="shared" si="48"/>
        <v>2032425</v>
      </c>
      <c r="U30" s="100">
        <f t="shared" si="48"/>
        <v>183600</v>
      </c>
      <c r="V30" s="100">
        <f t="shared" si="48"/>
        <v>672300</v>
      </c>
      <c r="W30" s="100">
        <f t="shared" si="48"/>
        <v>453600</v>
      </c>
      <c r="X30" s="65"/>
      <c r="Y30" s="78">
        <f t="shared" ref="Y30:AG30" si="49">O30/O$45</f>
        <v>0.001232665742</v>
      </c>
      <c r="Z30" s="78">
        <f t="shared" si="49"/>
        <v>0.00689204241</v>
      </c>
      <c r="AA30" s="78">
        <f t="shared" si="49"/>
        <v>0.01428981204</v>
      </c>
      <c r="AB30" s="78">
        <f t="shared" si="49"/>
        <v>0.009286225082</v>
      </c>
      <c r="AC30" s="78">
        <f t="shared" si="49"/>
        <v>0.001549620257</v>
      </c>
      <c r="AD30" s="78">
        <f t="shared" si="49"/>
        <v>0.003105719717</v>
      </c>
      <c r="AE30" s="78">
        <f t="shared" si="49"/>
        <v>0.0142109995</v>
      </c>
      <c r="AF30" s="78">
        <f t="shared" si="49"/>
        <v>0.01089437557</v>
      </c>
      <c r="AG30" s="78">
        <f t="shared" si="49"/>
        <v>0.002065153235</v>
      </c>
    </row>
    <row r="31">
      <c r="A31" s="76">
        <v>2.0</v>
      </c>
      <c r="B31" s="68" t="s">
        <v>96</v>
      </c>
      <c r="C31" s="96">
        <f t="shared" si="34"/>
        <v>0.109928</v>
      </c>
      <c r="D31" s="96">
        <f t="shared" si="35"/>
        <v>0.825552</v>
      </c>
      <c r="E31" s="96">
        <f t="shared" si="36"/>
        <v>0.038818</v>
      </c>
      <c r="F31" s="96">
        <f t="shared" si="37"/>
        <v>0.01914</v>
      </c>
      <c r="G31" s="96">
        <f t="shared" si="38"/>
        <v>0.00034</v>
      </c>
      <c r="H31" s="96">
        <f t="shared" si="39"/>
        <v>0.00419</v>
      </c>
      <c r="I31" s="96">
        <f t="shared" si="40"/>
        <v>0.000391</v>
      </c>
      <c r="J31" s="96">
        <f t="shared" si="41"/>
        <v>0.001387</v>
      </c>
      <c r="K31" s="96">
        <f t="shared" si="42"/>
        <v>0.000255</v>
      </c>
      <c r="L31" s="99">
        <f t="shared" si="43"/>
        <v>3770000000</v>
      </c>
      <c r="M31" s="65"/>
      <c r="O31" s="100">
        <f t="shared" ref="O31:W31" si="50">C31*$L31</f>
        <v>414428560</v>
      </c>
      <c r="P31" s="100">
        <f t="shared" si="50"/>
        <v>3112331040</v>
      </c>
      <c r="Q31" s="100">
        <f t="shared" si="50"/>
        <v>146343860</v>
      </c>
      <c r="R31" s="100">
        <f t="shared" si="50"/>
        <v>72157800</v>
      </c>
      <c r="S31" s="100">
        <f t="shared" si="50"/>
        <v>1281800</v>
      </c>
      <c r="T31" s="100">
        <f t="shared" si="50"/>
        <v>15796300</v>
      </c>
      <c r="U31" s="100">
        <f t="shared" si="50"/>
        <v>1474070</v>
      </c>
      <c r="V31" s="100">
        <f t="shared" si="50"/>
        <v>5228990</v>
      </c>
      <c r="W31" s="100">
        <f t="shared" si="50"/>
        <v>961350</v>
      </c>
      <c r="X31" s="65"/>
      <c r="Y31" s="78">
        <f t="shared" ref="Y31:AG31" si="51">O31/O$45</f>
        <v>0.002771707894</v>
      </c>
      <c r="Z31" s="78">
        <f t="shared" si="51"/>
        <v>0.04723065403</v>
      </c>
      <c r="AA31" s="78">
        <f t="shared" si="51"/>
        <v>0.1054425488</v>
      </c>
      <c r="AB31" s="78">
        <f t="shared" si="51"/>
        <v>0.05259346164</v>
      </c>
      <c r="AC31" s="78">
        <f t="shared" si="51"/>
        <v>0.003237262349</v>
      </c>
      <c r="AD31" s="78">
        <f t="shared" si="51"/>
        <v>0.02413810122</v>
      </c>
      <c r="AE31" s="78">
        <f t="shared" si="51"/>
        <v>0.1140959043</v>
      </c>
      <c r="AF31" s="78">
        <f t="shared" si="51"/>
        <v>0.08473387016</v>
      </c>
      <c r="AG31" s="78">
        <f t="shared" si="51"/>
        <v>0.004376840967</v>
      </c>
    </row>
    <row r="32">
      <c r="A32" s="76">
        <v>2.0</v>
      </c>
      <c r="B32" s="68" t="s">
        <v>98</v>
      </c>
      <c r="C32" s="96">
        <f t="shared" si="34"/>
        <v>0.01678</v>
      </c>
      <c r="D32" s="96">
        <f t="shared" si="35"/>
        <v>0.951913</v>
      </c>
      <c r="E32" s="96">
        <f t="shared" si="36"/>
        <v>0.0146</v>
      </c>
      <c r="F32" s="96">
        <f t="shared" si="37"/>
        <v>0.004487</v>
      </c>
      <c r="G32" s="96">
        <f t="shared" si="38"/>
        <v>0.0000502</v>
      </c>
      <c r="H32" s="96">
        <f t="shared" si="39"/>
        <v>0.01095</v>
      </c>
      <c r="I32" s="96">
        <f t="shared" si="40"/>
        <v>0.000252</v>
      </c>
      <c r="J32" s="96">
        <f t="shared" si="41"/>
        <v>0.000928</v>
      </c>
      <c r="K32" s="96">
        <f t="shared" si="42"/>
        <v>0.0000406</v>
      </c>
      <c r="L32" s="99">
        <f t="shared" si="43"/>
        <v>13500000000</v>
      </c>
      <c r="M32" s="65"/>
      <c r="O32" s="100">
        <f t="shared" ref="O32:W32" si="52">C32*$L32</f>
        <v>226530000</v>
      </c>
      <c r="P32" s="100">
        <f t="shared" si="52"/>
        <v>12850825500</v>
      </c>
      <c r="Q32" s="100">
        <f t="shared" si="52"/>
        <v>197100000</v>
      </c>
      <c r="R32" s="100">
        <f t="shared" si="52"/>
        <v>60574500</v>
      </c>
      <c r="S32" s="100">
        <f t="shared" si="52"/>
        <v>677700</v>
      </c>
      <c r="T32" s="100">
        <f t="shared" si="52"/>
        <v>147825000</v>
      </c>
      <c r="U32" s="100">
        <f t="shared" si="52"/>
        <v>3402000</v>
      </c>
      <c r="V32" s="100">
        <f t="shared" si="52"/>
        <v>12528000</v>
      </c>
      <c r="W32" s="100">
        <f t="shared" si="52"/>
        <v>548100</v>
      </c>
      <c r="X32" s="65"/>
      <c r="Y32" s="78">
        <f t="shared" ref="Y32:AG32" si="53">O32/O$45</f>
        <v>0.001515037934</v>
      </c>
      <c r="Z32" s="78">
        <f t="shared" si="53"/>
        <v>0.1950155319</v>
      </c>
      <c r="AA32" s="78">
        <f t="shared" si="53"/>
        <v>0.1420129711</v>
      </c>
      <c r="AB32" s="78">
        <f t="shared" si="53"/>
        <v>0.04415077292</v>
      </c>
      <c r="AC32" s="78">
        <f t="shared" si="53"/>
        <v>0.00171157177</v>
      </c>
      <c r="AD32" s="78">
        <f t="shared" si="53"/>
        <v>0.2258892786</v>
      </c>
      <c r="AE32" s="78">
        <f t="shared" si="53"/>
        <v>0.2633214614</v>
      </c>
      <c r="AF32" s="78">
        <f t="shared" si="53"/>
        <v>0.2030116572</v>
      </c>
      <c r="AG32" s="78">
        <f t="shared" si="53"/>
        <v>0.002495393493</v>
      </c>
    </row>
    <row r="33">
      <c r="A33" s="76">
        <v>3.0</v>
      </c>
      <c r="B33" s="68" t="s">
        <v>94</v>
      </c>
      <c r="C33" s="96">
        <f t="shared" si="34"/>
        <v>0.24964</v>
      </c>
      <c r="D33" s="96">
        <f t="shared" si="35"/>
        <v>0.676555</v>
      </c>
      <c r="E33" s="96">
        <f t="shared" si="36"/>
        <v>0.022516</v>
      </c>
      <c r="F33" s="96">
        <f t="shared" si="37"/>
        <v>0.039353</v>
      </c>
      <c r="G33" s="96">
        <f t="shared" si="38"/>
        <v>0.005017</v>
      </c>
      <c r="H33" s="96">
        <f t="shared" si="39"/>
        <v>0.003899</v>
      </c>
      <c r="I33" s="96">
        <f t="shared" si="40"/>
        <v>0.000188</v>
      </c>
      <c r="J33" s="96">
        <f t="shared" si="41"/>
        <v>0.000871</v>
      </c>
      <c r="K33" s="96">
        <f t="shared" si="42"/>
        <v>0.001962</v>
      </c>
      <c r="L33" s="99">
        <f t="shared" si="43"/>
        <v>971000000</v>
      </c>
      <c r="M33" s="65"/>
      <c r="O33" s="100">
        <f t="shared" ref="O33:W33" si="54">C33*$L33</f>
        <v>242400440</v>
      </c>
      <c r="P33" s="100">
        <f t="shared" si="54"/>
        <v>656934905</v>
      </c>
      <c r="Q33" s="100">
        <f t="shared" si="54"/>
        <v>21863036</v>
      </c>
      <c r="R33" s="100">
        <f t="shared" si="54"/>
        <v>38211763</v>
      </c>
      <c r="S33" s="100">
        <f t="shared" si="54"/>
        <v>4871507</v>
      </c>
      <c r="T33" s="100">
        <f t="shared" si="54"/>
        <v>3785929</v>
      </c>
      <c r="U33" s="100">
        <f t="shared" si="54"/>
        <v>182548</v>
      </c>
      <c r="V33" s="100">
        <f t="shared" si="54"/>
        <v>845741</v>
      </c>
      <c r="W33" s="100">
        <f t="shared" si="54"/>
        <v>1905102</v>
      </c>
      <c r="X33" s="65"/>
      <c r="Y33" s="78">
        <f t="shared" ref="Y33:AG33" si="55">O33/O$45</f>
        <v>0.001621179808</v>
      </c>
      <c r="Z33" s="78">
        <f t="shared" si="55"/>
        <v>0.009969204696</v>
      </c>
      <c r="AA33" s="78">
        <f t="shared" si="55"/>
        <v>0.015752586</v>
      </c>
      <c r="AB33" s="78">
        <f t="shared" si="55"/>
        <v>0.02785130494</v>
      </c>
      <c r="AC33" s="78">
        <f t="shared" si="55"/>
        <v>0.01230328148</v>
      </c>
      <c r="AD33" s="78">
        <f t="shared" si="55"/>
        <v>0.005785224223</v>
      </c>
      <c r="AE33" s="78">
        <f t="shared" si="55"/>
        <v>0.01412957264</v>
      </c>
      <c r="AF33" s="78">
        <f t="shared" si="55"/>
        <v>0.01370492353</v>
      </c>
      <c r="AG33" s="78">
        <f t="shared" si="55"/>
        <v>0.008673561638</v>
      </c>
    </row>
    <row r="34">
      <c r="A34" s="76">
        <v>3.0</v>
      </c>
      <c r="B34" s="68" t="s">
        <v>96</v>
      </c>
      <c r="C34" s="96">
        <f t="shared" si="34"/>
        <v>0.07897</v>
      </c>
      <c r="D34" s="96">
        <f t="shared" si="35"/>
        <v>0.837207</v>
      </c>
      <c r="E34" s="96">
        <f t="shared" si="36"/>
        <v>0.034844</v>
      </c>
      <c r="F34" s="96">
        <f t="shared" si="37"/>
        <v>0.03864</v>
      </c>
      <c r="G34" s="96">
        <f t="shared" si="38"/>
        <v>0.001787</v>
      </c>
      <c r="H34" s="96">
        <f t="shared" si="39"/>
        <v>0.006297</v>
      </c>
      <c r="I34" s="96">
        <f t="shared" si="40"/>
        <v>0.000268</v>
      </c>
      <c r="J34" s="96">
        <f t="shared" si="41"/>
        <v>0.00138</v>
      </c>
      <c r="K34" s="96">
        <f t="shared" si="42"/>
        <v>0.000608</v>
      </c>
      <c r="L34" s="99">
        <f t="shared" si="43"/>
        <v>6990000000</v>
      </c>
      <c r="M34" s="65"/>
      <c r="O34" s="100">
        <f t="shared" ref="O34:W34" si="56">C34*$L34</f>
        <v>552000300</v>
      </c>
      <c r="P34" s="100">
        <f t="shared" si="56"/>
        <v>5852076930</v>
      </c>
      <c r="Q34" s="100">
        <f t="shared" si="56"/>
        <v>243559560</v>
      </c>
      <c r="R34" s="100">
        <f t="shared" si="56"/>
        <v>270093600</v>
      </c>
      <c r="S34" s="100">
        <f t="shared" si="56"/>
        <v>12491130</v>
      </c>
      <c r="T34" s="100">
        <f t="shared" si="56"/>
        <v>44016030</v>
      </c>
      <c r="U34" s="100">
        <f t="shared" si="56"/>
        <v>1873320</v>
      </c>
      <c r="V34" s="100">
        <f t="shared" si="56"/>
        <v>9646200</v>
      </c>
      <c r="W34" s="100">
        <f t="shared" si="56"/>
        <v>4249920</v>
      </c>
      <c r="X34" s="65"/>
      <c r="Y34" s="78">
        <f t="shared" ref="Y34:AG34" si="57">O34/O$45</f>
        <v>0.003691790907</v>
      </c>
      <c r="Z34" s="78">
        <f t="shared" si="57"/>
        <v>0.08880720505</v>
      </c>
      <c r="AA34" s="78">
        <f t="shared" si="57"/>
        <v>0.1754876548</v>
      </c>
      <c r="AB34" s="78">
        <f t="shared" si="57"/>
        <v>0.1968623959</v>
      </c>
      <c r="AC34" s="78">
        <f t="shared" si="57"/>
        <v>0.03154709381</v>
      </c>
      <c r="AD34" s="78">
        <f t="shared" si="57"/>
        <v>0.067260269</v>
      </c>
      <c r="AE34" s="78">
        <f t="shared" si="57"/>
        <v>0.1449986361</v>
      </c>
      <c r="AF34" s="78">
        <f t="shared" si="57"/>
        <v>0.1563131424</v>
      </c>
      <c r="AG34" s="78">
        <f t="shared" si="57"/>
        <v>0.01934906534</v>
      </c>
    </row>
    <row r="35">
      <c r="A35" s="76">
        <v>3.0</v>
      </c>
      <c r="B35" s="68" t="s">
        <v>98</v>
      </c>
      <c r="C35" s="96">
        <f t="shared" si="34"/>
        <v>0.026487</v>
      </c>
      <c r="D35" s="96">
        <f t="shared" si="35"/>
        <v>0.895269</v>
      </c>
      <c r="E35" s="96">
        <f t="shared" si="36"/>
        <v>0.034692</v>
      </c>
      <c r="F35" s="96">
        <f t="shared" si="37"/>
        <v>0.032583</v>
      </c>
      <c r="G35" s="96">
        <f t="shared" si="38"/>
        <v>0.000646</v>
      </c>
      <c r="H35" s="96">
        <f t="shared" si="39"/>
        <v>0.008555</v>
      </c>
      <c r="I35" s="96">
        <f t="shared" si="40"/>
        <v>0.000231</v>
      </c>
      <c r="J35" s="96">
        <f t="shared" si="41"/>
        <v>0.001331</v>
      </c>
      <c r="K35" s="96">
        <f t="shared" si="42"/>
        <v>0.000205</v>
      </c>
      <c r="L35" s="99">
        <f t="shared" si="43"/>
        <v>11700000000</v>
      </c>
      <c r="M35" s="65"/>
      <c r="O35" s="100">
        <f t="shared" ref="O35:W35" si="58">C35*$L35</f>
        <v>309897900</v>
      </c>
      <c r="P35" s="100">
        <f t="shared" si="58"/>
        <v>10474647300</v>
      </c>
      <c r="Q35" s="100">
        <f t="shared" si="58"/>
        <v>405896400</v>
      </c>
      <c r="R35" s="100">
        <f t="shared" si="58"/>
        <v>381221100</v>
      </c>
      <c r="S35" s="100">
        <f t="shared" si="58"/>
        <v>7558200</v>
      </c>
      <c r="T35" s="100">
        <f t="shared" si="58"/>
        <v>100093500</v>
      </c>
      <c r="U35" s="100">
        <f t="shared" si="58"/>
        <v>2702700</v>
      </c>
      <c r="V35" s="100">
        <f t="shared" si="58"/>
        <v>15572700</v>
      </c>
      <c r="W35" s="100">
        <f t="shared" si="58"/>
        <v>2398500</v>
      </c>
      <c r="X35" s="65"/>
      <c r="Y35" s="78">
        <f t="shared" ref="Y35:AG35" si="59">O35/O$45</f>
        <v>0.002072604397</v>
      </c>
      <c r="Z35" s="78">
        <f t="shared" si="59"/>
        <v>0.158956241</v>
      </c>
      <c r="AA35" s="78">
        <f t="shared" si="59"/>
        <v>0.2924533421</v>
      </c>
      <c r="AB35" s="78">
        <f t="shared" si="59"/>
        <v>0.277859598</v>
      </c>
      <c r="AC35" s="78">
        <f t="shared" si="59"/>
        <v>0.01908868489</v>
      </c>
      <c r="AD35" s="78">
        <f t="shared" si="59"/>
        <v>0.1529514528</v>
      </c>
      <c r="AE35" s="78">
        <f t="shared" si="59"/>
        <v>0.2091942721</v>
      </c>
      <c r="AF35" s="78">
        <f t="shared" si="59"/>
        <v>0.2523499069</v>
      </c>
      <c r="AG35" s="78">
        <f t="shared" si="59"/>
        <v>0.01091990748</v>
      </c>
    </row>
    <row r="36">
      <c r="A36" s="76">
        <v>4.0</v>
      </c>
      <c r="B36" s="68" t="s">
        <v>94</v>
      </c>
      <c r="C36" s="96">
        <f t="shared" si="34"/>
        <v>0.330419</v>
      </c>
      <c r="D36" s="96">
        <f t="shared" si="35"/>
        <v>0.624222</v>
      </c>
      <c r="E36" s="96">
        <f t="shared" si="36"/>
        <v>0.00972</v>
      </c>
      <c r="F36" s="96">
        <f t="shared" si="37"/>
        <v>0.011505</v>
      </c>
      <c r="G36" s="96">
        <f t="shared" si="38"/>
        <v>0.012021</v>
      </c>
      <c r="H36" s="96">
        <f t="shared" si="39"/>
        <v>0.003826</v>
      </c>
      <c r="I36" s="96">
        <f t="shared" si="40"/>
        <v>0.0000794</v>
      </c>
      <c r="J36" s="96">
        <f t="shared" si="41"/>
        <v>0.000367</v>
      </c>
      <c r="K36" s="96">
        <f t="shared" si="42"/>
        <v>0.007841</v>
      </c>
      <c r="L36" s="99">
        <f t="shared" si="43"/>
        <v>1820000000</v>
      </c>
      <c r="M36" s="65"/>
      <c r="O36" s="100">
        <f t="shared" ref="O36:W36" si="60">C36*$L36</f>
        <v>601362580</v>
      </c>
      <c r="P36" s="100">
        <f t="shared" si="60"/>
        <v>1136084040</v>
      </c>
      <c r="Q36" s="100">
        <f t="shared" si="60"/>
        <v>17690400</v>
      </c>
      <c r="R36" s="100">
        <f t="shared" si="60"/>
        <v>20939100</v>
      </c>
      <c r="S36" s="100">
        <f t="shared" si="60"/>
        <v>21878220</v>
      </c>
      <c r="T36" s="100">
        <f t="shared" si="60"/>
        <v>6963320</v>
      </c>
      <c r="U36" s="100">
        <f t="shared" si="60"/>
        <v>144508</v>
      </c>
      <c r="V36" s="100">
        <f t="shared" si="60"/>
        <v>667940</v>
      </c>
      <c r="W36" s="100">
        <f t="shared" si="60"/>
        <v>14270620</v>
      </c>
      <c r="X36" s="65"/>
      <c r="Y36" s="78">
        <f t="shared" ref="Y36:AG36" si="61">O36/O$45</f>
        <v>0.004021926989</v>
      </c>
      <c r="Z36" s="78">
        <f t="shared" si="61"/>
        <v>0.01724045147</v>
      </c>
      <c r="AA36" s="78">
        <f t="shared" si="61"/>
        <v>0.0127461505</v>
      </c>
      <c r="AB36" s="78">
        <f t="shared" si="61"/>
        <v>0.01526182551</v>
      </c>
      <c r="AC36" s="78">
        <f t="shared" si="61"/>
        <v>0.05525474948</v>
      </c>
      <c r="AD36" s="78">
        <f t="shared" si="61"/>
        <v>0.01064055019</v>
      </c>
      <c r="AE36" s="78">
        <f t="shared" si="61"/>
        <v>0.01118520216</v>
      </c>
      <c r="AF36" s="78">
        <f t="shared" si="61"/>
        <v>0.01082372336</v>
      </c>
      <c r="AG36" s="78">
        <f t="shared" si="61"/>
        <v>0.06497137801</v>
      </c>
    </row>
    <row r="37">
      <c r="A37" s="76">
        <v>4.0</v>
      </c>
      <c r="B37" s="68" t="s">
        <v>96</v>
      </c>
      <c r="C37" s="96">
        <f t="shared" si="34"/>
        <v>0.235471</v>
      </c>
      <c r="D37" s="96">
        <f t="shared" si="35"/>
        <v>0.705856</v>
      </c>
      <c r="E37" s="96">
        <f t="shared" si="36"/>
        <v>0.012803</v>
      </c>
      <c r="F37" s="96">
        <f t="shared" si="37"/>
        <v>0.022907</v>
      </c>
      <c r="G37" s="96">
        <f t="shared" si="38"/>
        <v>0.012541</v>
      </c>
      <c r="H37" s="96">
        <f t="shared" si="39"/>
        <v>0.005307</v>
      </c>
      <c r="I37" s="96">
        <f t="shared" si="40"/>
        <v>0.000113</v>
      </c>
      <c r="J37" s="96">
        <f t="shared" si="41"/>
        <v>0.000615</v>
      </c>
      <c r="K37" s="96">
        <f t="shared" si="42"/>
        <v>0.004388</v>
      </c>
      <c r="L37" s="99">
        <f t="shared" si="43"/>
        <v>5870000000</v>
      </c>
      <c r="M37" s="65"/>
      <c r="O37" s="100">
        <f t="shared" ref="O37:W37" si="62">C37*$L37</f>
        <v>1382214770</v>
      </c>
      <c r="P37" s="100">
        <f t="shared" si="62"/>
        <v>4143374720</v>
      </c>
      <c r="Q37" s="100">
        <f t="shared" si="62"/>
        <v>75153610</v>
      </c>
      <c r="R37" s="100">
        <f t="shared" si="62"/>
        <v>134464090</v>
      </c>
      <c r="S37" s="100">
        <f t="shared" si="62"/>
        <v>73615670</v>
      </c>
      <c r="T37" s="100">
        <f t="shared" si="62"/>
        <v>31152090</v>
      </c>
      <c r="U37" s="100">
        <f t="shared" si="62"/>
        <v>663310</v>
      </c>
      <c r="V37" s="100">
        <f t="shared" si="62"/>
        <v>3610050</v>
      </c>
      <c r="W37" s="100">
        <f t="shared" si="62"/>
        <v>25757560</v>
      </c>
      <c r="X37" s="65"/>
      <c r="Y37" s="78">
        <f t="shared" ref="Y37:AG37" si="63">O37/O$45</f>
        <v>0.009244284684</v>
      </c>
      <c r="Z37" s="78">
        <f t="shared" si="63"/>
        <v>0.06287708326</v>
      </c>
      <c r="AA37" s="78">
        <f t="shared" si="63"/>
        <v>0.05414909917</v>
      </c>
      <c r="AB37" s="78">
        <f t="shared" si="63"/>
        <v>0.09800647968</v>
      </c>
      <c r="AC37" s="78">
        <f t="shared" si="63"/>
        <v>0.1859207652</v>
      </c>
      <c r="AD37" s="78">
        <f t="shared" si="63"/>
        <v>0.04760306537</v>
      </c>
      <c r="AE37" s="78">
        <f t="shared" si="63"/>
        <v>0.05134149281</v>
      </c>
      <c r="AF37" s="78">
        <f t="shared" si="63"/>
        <v>0.05849953967</v>
      </c>
      <c r="AG37" s="78">
        <f t="shared" si="63"/>
        <v>0.1172691983</v>
      </c>
    </row>
    <row r="38">
      <c r="A38" s="76">
        <v>4.0</v>
      </c>
      <c r="B38" s="68" t="s">
        <v>98</v>
      </c>
      <c r="C38" s="96">
        <f t="shared" si="34"/>
        <v>0.429817</v>
      </c>
      <c r="D38" s="96">
        <f t="shared" si="35"/>
        <v>0.532378</v>
      </c>
      <c r="E38" s="96">
        <f t="shared" si="36"/>
        <v>0.008347</v>
      </c>
      <c r="F38" s="96">
        <f t="shared" si="37"/>
        <v>0.017322</v>
      </c>
      <c r="G38" s="96">
        <f t="shared" si="38"/>
        <v>0.005483</v>
      </c>
      <c r="H38" s="96">
        <f t="shared" si="39"/>
        <v>0.00497</v>
      </c>
      <c r="I38" s="96">
        <f t="shared" si="40"/>
        <v>0.0000761</v>
      </c>
      <c r="J38" s="96">
        <f t="shared" si="41"/>
        <v>0.000438</v>
      </c>
      <c r="K38" s="96">
        <f t="shared" si="42"/>
        <v>0.001169</v>
      </c>
      <c r="L38" s="99">
        <f t="shared" si="43"/>
        <v>12500000000</v>
      </c>
      <c r="M38" s="65"/>
      <c r="O38" s="100">
        <f t="shared" ref="O38:W38" si="64">C38*$L38</f>
        <v>5372712500</v>
      </c>
      <c r="P38" s="100">
        <f t="shared" si="64"/>
        <v>6654725000</v>
      </c>
      <c r="Q38" s="100">
        <f t="shared" si="64"/>
        <v>104337500</v>
      </c>
      <c r="R38" s="100">
        <f t="shared" si="64"/>
        <v>216525000</v>
      </c>
      <c r="S38" s="100">
        <f t="shared" si="64"/>
        <v>68537500</v>
      </c>
      <c r="T38" s="100">
        <f t="shared" si="64"/>
        <v>62125000</v>
      </c>
      <c r="U38" s="100">
        <f t="shared" si="64"/>
        <v>951250</v>
      </c>
      <c r="V38" s="100">
        <f t="shared" si="64"/>
        <v>5475000</v>
      </c>
      <c r="W38" s="100">
        <f t="shared" si="64"/>
        <v>14612500</v>
      </c>
      <c r="X38" s="65"/>
      <c r="Y38" s="78">
        <f t="shared" ref="Y38:AG38" si="65">O38/O$45</f>
        <v>0.03593282676</v>
      </c>
      <c r="Z38" s="78">
        <f t="shared" si="65"/>
        <v>0.1009876553</v>
      </c>
      <c r="AA38" s="78">
        <f t="shared" si="65"/>
        <v>0.0751764504</v>
      </c>
      <c r="AB38" s="78">
        <f t="shared" si="65"/>
        <v>0.1578179945</v>
      </c>
      <c r="AC38" s="78">
        <f t="shared" si="65"/>
        <v>0.173095544</v>
      </c>
      <c r="AD38" s="78">
        <f t="shared" si="65"/>
        <v>0.09493232833</v>
      </c>
      <c r="AE38" s="78">
        <f t="shared" si="65"/>
        <v>0.07362861262</v>
      </c>
      <c r="AF38" s="78">
        <f t="shared" si="65"/>
        <v>0.08872037222</v>
      </c>
      <c r="AG38" s="78">
        <f t="shared" si="65"/>
        <v>0.06652789165</v>
      </c>
    </row>
    <row r="39">
      <c r="A39" s="76">
        <v>5.0</v>
      </c>
      <c r="B39" s="68" t="s">
        <v>94</v>
      </c>
      <c r="C39" s="96">
        <f t="shared" si="34"/>
        <v>0.919762</v>
      </c>
      <c r="D39" s="96">
        <f t="shared" si="35"/>
        <v>0.075849</v>
      </c>
      <c r="E39" s="96">
        <f t="shared" si="36"/>
        <v>0.000573</v>
      </c>
      <c r="F39" s="96">
        <f t="shared" si="37"/>
        <v>0.000593</v>
      </c>
      <c r="G39" s="96">
        <f t="shared" si="38"/>
        <v>0.000728</v>
      </c>
      <c r="H39" s="96">
        <f t="shared" si="39"/>
        <v>0.001228</v>
      </c>
      <c r="I39" s="96">
        <f t="shared" si="40"/>
        <v>0.00000602</v>
      </c>
      <c r="J39" s="96">
        <f t="shared" si="41"/>
        <v>0.0000258</v>
      </c>
      <c r="K39" s="96">
        <f t="shared" si="42"/>
        <v>0.001235</v>
      </c>
      <c r="L39" s="99">
        <f t="shared" si="43"/>
        <v>23100000000</v>
      </c>
      <c r="M39" s="65"/>
      <c r="O39" s="100">
        <f t="shared" ref="O39:W39" si="66">C39*$L39</f>
        <v>21246502200</v>
      </c>
      <c r="P39" s="100">
        <f t="shared" si="66"/>
        <v>1752111900</v>
      </c>
      <c r="Q39" s="100">
        <f t="shared" si="66"/>
        <v>13236300</v>
      </c>
      <c r="R39" s="100">
        <f t="shared" si="66"/>
        <v>13698300</v>
      </c>
      <c r="S39" s="100">
        <f t="shared" si="66"/>
        <v>16816800</v>
      </c>
      <c r="T39" s="100">
        <f t="shared" si="66"/>
        <v>28366800</v>
      </c>
      <c r="U39" s="100">
        <f t="shared" si="66"/>
        <v>139062</v>
      </c>
      <c r="V39" s="100">
        <f t="shared" si="66"/>
        <v>595980</v>
      </c>
      <c r="W39" s="100">
        <f t="shared" si="66"/>
        <v>28528500</v>
      </c>
      <c r="X39" s="65"/>
      <c r="Y39" s="78">
        <f t="shared" ref="Y39:AG39" si="67">O39/O$45</f>
        <v>0.1420971032</v>
      </c>
      <c r="Z39" s="78">
        <f t="shared" si="67"/>
        <v>0.02658887821</v>
      </c>
      <c r="AA39" s="78">
        <f t="shared" si="67"/>
        <v>0.00953691674</v>
      </c>
      <c r="AB39" s="78">
        <f t="shared" si="67"/>
        <v>0.009984243084</v>
      </c>
      <c r="AC39" s="78">
        <f t="shared" si="67"/>
        <v>0.04247183139</v>
      </c>
      <c r="AD39" s="78">
        <f t="shared" si="67"/>
        <v>0.04334690336</v>
      </c>
      <c r="AE39" s="78">
        <f t="shared" si="67"/>
        <v>0.01076367109</v>
      </c>
      <c r="AF39" s="78">
        <f t="shared" si="67"/>
        <v>0.009657637887</v>
      </c>
      <c r="AG39" s="78">
        <f t="shared" si="67"/>
        <v>0.1298847532</v>
      </c>
    </row>
    <row r="40">
      <c r="A40" s="76">
        <v>5.0</v>
      </c>
      <c r="B40" s="68" t="s">
        <v>96</v>
      </c>
      <c r="C40" s="96">
        <f t="shared" si="34"/>
        <v>0.912678</v>
      </c>
      <c r="D40" s="96">
        <f t="shared" si="35"/>
        <v>0.082774</v>
      </c>
      <c r="E40" s="96">
        <f t="shared" si="36"/>
        <v>0.000764</v>
      </c>
      <c r="F40" s="96">
        <f t="shared" si="37"/>
        <v>0.000851</v>
      </c>
      <c r="G40" s="96">
        <f t="shared" si="38"/>
        <v>0.001048</v>
      </c>
      <c r="H40" s="96">
        <f t="shared" si="39"/>
        <v>0.000916</v>
      </c>
      <c r="I40" s="96">
        <f t="shared" si="40"/>
        <v>0.00000779</v>
      </c>
      <c r="J40" s="96">
        <f t="shared" si="41"/>
        <v>0.000036</v>
      </c>
      <c r="K40" s="96">
        <f t="shared" si="42"/>
        <v>0.000925</v>
      </c>
      <c r="L40" s="99">
        <f t="shared" si="43"/>
        <v>51000000000</v>
      </c>
      <c r="M40" s="65"/>
      <c r="O40" s="100">
        <f t="shared" ref="O40:W40" si="68">C40*$L40</f>
        <v>46546578000</v>
      </c>
      <c r="P40" s="100">
        <f t="shared" si="68"/>
        <v>4221474000</v>
      </c>
      <c r="Q40" s="100">
        <f t="shared" si="68"/>
        <v>38964000</v>
      </c>
      <c r="R40" s="100">
        <f t="shared" si="68"/>
        <v>43401000</v>
      </c>
      <c r="S40" s="100">
        <f t="shared" si="68"/>
        <v>53448000</v>
      </c>
      <c r="T40" s="100">
        <f t="shared" si="68"/>
        <v>46716000</v>
      </c>
      <c r="U40" s="100">
        <f t="shared" si="68"/>
        <v>397290</v>
      </c>
      <c r="V40" s="100">
        <f t="shared" si="68"/>
        <v>1836000</v>
      </c>
      <c r="W40" s="100">
        <f t="shared" si="68"/>
        <v>47175000</v>
      </c>
      <c r="X40" s="65"/>
      <c r="Y40" s="78">
        <f t="shared" ref="Y40:AG40" si="69">O40/O$45</f>
        <v>0.3113046015</v>
      </c>
      <c r="Z40" s="78">
        <f t="shared" si="69"/>
        <v>0.06406226569</v>
      </c>
      <c r="AA40" s="78">
        <f t="shared" si="69"/>
        <v>0.02807404062</v>
      </c>
      <c r="AB40" s="78">
        <f t="shared" si="69"/>
        <v>0.03163357016</v>
      </c>
      <c r="AC40" s="78">
        <f t="shared" si="69"/>
        <v>0.1349861118</v>
      </c>
      <c r="AD40" s="78">
        <f t="shared" si="69"/>
        <v>0.07138605473</v>
      </c>
      <c r="AE40" s="78">
        <f t="shared" si="69"/>
        <v>0.03075102392</v>
      </c>
      <c r="AF40" s="78">
        <f t="shared" si="69"/>
        <v>0.02975170838</v>
      </c>
      <c r="AG40" s="78">
        <f t="shared" si="69"/>
        <v>0.2147786682</v>
      </c>
    </row>
    <row r="41">
      <c r="A41" s="76">
        <v>5.0</v>
      </c>
      <c r="B41" s="68" t="s">
        <v>98</v>
      </c>
      <c r="C41" s="96">
        <f t="shared" si="34"/>
        <v>0.897354</v>
      </c>
      <c r="D41" s="96">
        <f t="shared" si="35"/>
        <v>0.097983</v>
      </c>
      <c r="E41" s="96">
        <f t="shared" si="36"/>
        <v>0.000856</v>
      </c>
      <c r="F41" s="96">
        <f t="shared" si="37"/>
        <v>0.000973</v>
      </c>
      <c r="G41" s="96">
        <f t="shared" si="38"/>
        <v>0.001287</v>
      </c>
      <c r="H41" s="96">
        <f t="shared" si="39"/>
        <v>0.00102</v>
      </c>
      <c r="I41" s="96">
        <f t="shared" si="40"/>
        <v>0.00000642</v>
      </c>
      <c r="J41" s="96">
        <f t="shared" si="41"/>
        <v>0.0000438</v>
      </c>
      <c r="K41" s="96">
        <f t="shared" si="42"/>
        <v>0.000476</v>
      </c>
      <c r="L41" s="99">
        <f t="shared" si="43"/>
        <v>58400000000</v>
      </c>
      <c r="M41" s="65"/>
      <c r="O41" s="100">
        <f t="shared" ref="O41:W41" si="70">C41*$L41</f>
        <v>52405473600</v>
      </c>
      <c r="P41" s="100">
        <f t="shared" si="70"/>
        <v>5722207200</v>
      </c>
      <c r="Q41" s="100">
        <f t="shared" si="70"/>
        <v>49990400</v>
      </c>
      <c r="R41" s="100">
        <f t="shared" si="70"/>
        <v>56823200</v>
      </c>
      <c r="S41" s="100">
        <f t="shared" si="70"/>
        <v>75160800</v>
      </c>
      <c r="T41" s="100">
        <f t="shared" si="70"/>
        <v>59568000</v>
      </c>
      <c r="U41" s="100">
        <f t="shared" si="70"/>
        <v>374928</v>
      </c>
      <c r="V41" s="100">
        <f t="shared" si="70"/>
        <v>2557920</v>
      </c>
      <c r="W41" s="100">
        <f t="shared" si="70"/>
        <v>27798400</v>
      </c>
      <c r="X41" s="65"/>
      <c r="Y41" s="78">
        <f t="shared" ref="Y41:AG41" si="71">O41/O$45</f>
        <v>0.3504890321</v>
      </c>
      <c r="Z41" s="78">
        <f t="shared" si="71"/>
        <v>0.08683638889</v>
      </c>
      <c r="AA41" s="78">
        <f t="shared" si="71"/>
        <v>0.03601869726</v>
      </c>
      <c r="AB41" s="78">
        <f t="shared" si="71"/>
        <v>0.04141657298</v>
      </c>
      <c r="AC41" s="78">
        <f t="shared" si="71"/>
        <v>0.1898230832</v>
      </c>
      <c r="AD41" s="78">
        <f t="shared" si="71"/>
        <v>0.09102501302</v>
      </c>
      <c r="AE41" s="78">
        <f t="shared" si="71"/>
        <v>0.02902016134</v>
      </c>
      <c r="AF41" s="78">
        <f t="shared" si="71"/>
        <v>0.0414501579</v>
      </c>
      <c r="AG41" s="78">
        <f t="shared" si="71"/>
        <v>0.1265607489</v>
      </c>
    </row>
    <row r="42">
      <c r="A42" s="76">
        <v>6.0</v>
      </c>
      <c r="B42" s="68" t="s">
        <v>94</v>
      </c>
      <c r="C42" s="96">
        <f t="shared" si="34"/>
        <v>0.677914</v>
      </c>
      <c r="D42" s="96">
        <f t="shared" si="35"/>
        <v>0.311675</v>
      </c>
      <c r="E42" s="96">
        <f t="shared" si="36"/>
        <v>0.001734</v>
      </c>
      <c r="F42" s="96">
        <f t="shared" si="37"/>
        <v>0.001962</v>
      </c>
      <c r="G42" s="96">
        <f t="shared" si="38"/>
        <v>0.001649</v>
      </c>
      <c r="H42" s="96">
        <f t="shared" si="39"/>
        <v>0.00262</v>
      </c>
      <c r="I42" s="96">
        <f t="shared" si="40"/>
        <v>0.0000111</v>
      </c>
      <c r="J42" s="96">
        <f t="shared" si="41"/>
        <v>0.0000825</v>
      </c>
      <c r="K42" s="96">
        <f t="shared" si="42"/>
        <v>0.002352</v>
      </c>
      <c r="L42" s="99">
        <f t="shared" si="43"/>
        <v>2960000000</v>
      </c>
      <c r="M42" s="65"/>
      <c r="O42" s="100">
        <f t="shared" ref="O42:W42" si="72">C42*$L42</f>
        <v>2006625440</v>
      </c>
      <c r="P42" s="100">
        <f t="shared" si="72"/>
        <v>922558000</v>
      </c>
      <c r="Q42" s="100">
        <f t="shared" si="72"/>
        <v>5132640</v>
      </c>
      <c r="R42" s="100">
        <f t="shared" si="72"/>
        <v>5807520</v>
      </c>
      <c r="S42" s="100">
        <f t="shared" si="72"/>
        <v>4881040</v>
      </c>
      <c r="T42" s="100">
        <f t="shared" si="72"/>
        <v>7755200</v>
      </c>
      <c r="U42" s="100">
        <f t="shared" si="72"/>
        <v>32856</v>
      </c>
      <c r="V42" s="100">
        <f t="shared" si="72"/>
        <v>244200</v>
      </c>
      <c r="W42" s="100">
        <f t="shared" si="72"/>
        <v>6961920</v>
      </c>
      <c r="X42" s="65"/>
      <c r="Y42" s="78">
        <f t="shared" ref="Y42:AG42" si="73">O42/O$45</f>
        <v>0.01342035784</v>
      </c>
      <c r="Z42" s="78">
        <f t="shared" si="73"/>
        <v>0.01400012311</v>
      </c>
      <c r="AA42" s="78">
        <f t="shared" si="73"/>
        <v>0.003698130168</v>
      </c>
      <c r="AB42" s="78">
        <f t="shared" si="73"/>
        <v>0.004232911485</v>
      </c>
      <c r="AC42" s="78">
        <f t="shared" si="73"/>
        <v>0.01232735764</v>
      </c>
      <c r="AD42" s="78">
        <f t="shared" si="73"/>
        <v>0.01185061075</v>
      </c>
      <c r="AE42" s="78">
        <f t="shared" si="73"/>
        <v>0.002543118734</v>
      </c>
      <c r="AF42" s="78">
        <f t="shared" si="73"/>
        <v>0.00395717167</v>
      </c>
      <c r="AG42" s="78">
        <f t="shared" si="73"/>
        <v>0.0316962778</v>
      </c>
    </row>
    <row r="43">
      <c r="A43" s="76">
        <v>6.0</v>
      </c>
      <c r="B43" s="68" t="s">
        <v>96</v>
      </c>
      <c r="C43" s="96">
        <f t="shared" si="34"/>
        <v>0.710614</v>
      </c>
      <c r="D43" s="96">
        <f t="shared" si="35"/>
        <v>0.278615</v>
      </c>
      <c r="E43" s="96">
        <f t="shared" si="36"/>
        <v>0.001585</v>
      </c>
      <c r="F43" s="96">
        <f t="shared" si="37"/>
        <v>0.001433</v>
      </c>
      <c r="G43" s="96">
        <f t="shared" si="38"/>
        <v>0.001719</v>
      </c>
      <c r="H43" s="96">
        <f t="shared" si="39"/>
        <v>0.003819</v>
      </c>
      <c r="I43" s="96">
        <f t="shared" si="40"/>
        <v>0.0000117</v>
      </c>
      <c r="J43" s="96">
        <f t="shared" si="41"/>
        <v>0.0000664</v>
      </c>
      <c r="K43" s="96">
        <f t="shared" si="42"/>
        <v>0.002138</v>
      </c>
      <c r="L43" s="99">
        <f t="shared" si="43"/>
        <v>11700000000</v>
      </c>
      <c r="M43" s="65"/>
      <c r="O43" s="100">
        <f t="shared" ref="O43:W43" si="74">C43*$L43</f>
        <v>8314183800</v>
      </c>
      <c r="P43" s="100">
        <f t="shared" si="74"/>
        <v>3259795500</v>
      </c>
      <c r="Q43" s="100">
        <f t="shared" si="74"/>
        <v>18544500</v>
      </c>
      <c r="R43" s="100">
        <f t="shared" si="74"/>
        <v>16766100</v>
      </c>
      <c r="S43" s="100">
        <f t="shared" si="74"/>
        <v>20112300</v>
      </c>
      <c r="T43" s="100">
        <f t="shared" si="74"/>
        <v>44682300</v>
      </c>
      <c r="U43" s="100">
        <f t="shared" si="74"/>
        <v>136890</v>
      </c>
      <c r="V43" s="100">
        <f t="shared" si="74"/>
        <v>776880</v>
      </c>
      <c r="W43" s="100">
        <f t="shared" si="74"/>
        <v>25014600</v>
      </c>
      <c r="X43" s="65"/>
      <c r="Y43" s="78">
        <f t="shared" ref="Y43:AG43" si="75">O43/O$45</f>
        <v>0.05560545556</v>
      </c>
      <c r="Z43" s="78">
        <f t="shared" si="75"/>
        <v>0.04946847604</v>
      </c>
      <c r="AA43" s="78">
        <f t="shared" si="75"/>
        <v>0.01336154004</v>
      </c>
      <c r="AB43" s="78">
        <f t="shared" si="75"/>
        <v>0.01222026222</v>
      </c>
      <c r="AC43" s="78">
        <f t="shared" si="75"/>
        <v>0.05079481319</v>
      </c>
      <c r="AD43" s="78">
        <f t="shared" si="75"/>
        <v>0.06827838671</v>
      </c>
      <c r="AE43" s="78">
        <f t="shared" si="75"/>
        <v>0.01059555404</v>
      </c>
      <c r="AF43" s="78">
        <f t="shared" si="75"/>
        <v>0.01258905621</v>
      </c>
      <c r="AG43" s="78">
        <f t="shared" si="75"/>
        <v>0.1138866449</v>
      </c>
    </row>
    <row r="44">
      <c r="A44" s="76">
        <v>6.0</v>
      </c>
      <c r="B44" s="68" t="s">
        <v>98</v>
      </c>
      <c r="C44" s="96">
        <f t="shared" si="34"/>
        <v>0.686042</v>
      </c>
      <c r="D44" s="96">
        <f t="shared" si="35"/>
        <v>0.303174</v>
      </c>
      <c r="E44" s="96">
        <f t="shared" si="36"/>
        <v>0.001639</v>
      </c>
      <c r="F44" s="96">
        <f t="shared" si="37"/>
        <v>0.001682</v>
      </c>
      <c r="G44" s="96">
        <f t="shared" si="38"/>
        <v>0.002422</v>
      </c>
      <c r="H44" s="96">
        <f t="shared" si="39"/>
        <v>0.003579</v>
      </c>
      <c r="I44" s="96">
        <f t="shared" si="40"/>
        <v>0.0000136</v>
      </c>
      <c r="J44" s="96">
        <f t="shared" si="41"/>
        <v>0.000085</v>
      </c>
      <c r="K44" s="96">
        <f t="shared" si="42"/>
        <v>0.001363</v>
      </c>
      <c r="L44" s="99">
        <f t="shared" si="43"/>
        <v>13200000000</v>
      </c>
      <c r="M44" s="65"/>
      <c r="O44" s="100">
        <f t="shared" ref="O44:W44" si="76">C44*$L44</f>
        <v>9055754400</v>
      </c>
      <c r="P44" s="100">
        <f t="shared" si="76"/>
        <v>4001896800</v>
      </c>
      <c r="Q44" s="100">
        <f t="shared" si="76"/>
        <v>21634800</v>
      </c>
      <c r="R44" s="100">
        <f t="shared" si="76"/>
        <v>22202400</v>
      </c>
      <c r="S44" s="100">
        <f t="shared" si="76"/>
        <v>31970400</v>
      </c>
      <c r="T44" s="100">
        <f t="shared" si="76"/>
        <v>47242800</v>
      </c>
      <c r="U44" s="100">
        <f t="shared" si="76"/>
        <v>179520</v>
      </c>
      <c r="V44" s="100">
        <f t="shared" si="76"/>
        <v>1122000</v>
      </c>
      <c r="W44" s="100">
        <f t="shared" si="76"/>
        <v>17991600</v>
      </c>
      <c r="X44" s="65"/>
      <c r="Y44" s="78">
        <f t="shared" ref="Y44:AG44" si="77">O44/O$45</f>
        <v>0.06056509706</v>
      </c>
      <c r="Z44" s="78">
        <f t="shared" si="77"/>
        <v>0.06073010898</v>
      </c>
      <c r="AA44" s="78">
        <f t="shared" si="77"/>
        <v>0.01558813915</v>
      </c>
      <c r="AB44" s="78">
        <f t="shared" si="77"/>
        <v>0.01618260358</v>
      </c>
      <c r="AC44" s="78">
        <f t="shared" si="77"/>
        <v>0.08074315199</v>
      </c>
      <c r="AD44" s="78">
        <f t="shared" si="77"/>
        <v>0.07219105032</v>
      </c>
      <c r="AE44" s="78">
        <f t="shared" si="77"/>
        <v>0.01389519951</v>
      </c>
      <c r="AF44" s="78">
        <f t="shared" si="77"/>
        <v>0.01818159957</v>
      </c>
      <c r="AG44" s="78">
        <f t="shared" si="77"/>
        <v>0.08191228163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149521008629</v>
      </c>
      <c r="P45" s="102">
        <f t="shared" si="78"/>
        <v>65896420532</v>
      </c>
      <c r="Q45" s="102">
        <f t="shared" si="78"/>
        <v>1387901390</v>
      </c>
      <c r="R45" s="102">
        <f t="shared" si="78"/>
        <v>1371991836</v>
      </c>
      <c r="S45" s="102">
        <f t="shared" si="78"/>
        <v>395951845</v>
      </c>
      <c r="T45" s="102">
        <f t="shared" si="78"/>
        <v>654413529</v>
      </c>
      <c r="U45" s="102">
        <f t="shared" si="78"/>
        <v>12919569.8</v>
      </c>
      <c r="V45" s="102">
        <f t="shared" si="78"/>
        <v>61710742</v>
      </c>
      <c r="W45" s="102">
        <f t="shared" si="78"/>
        <v>219644718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-25.2438</v>
      </c>
      <c r="D49" s="106">
        <v>0.539485</v>
      </c>
      <c r="E49" s="84">
        <v>-37.5793</v>
      </c>
      <c r="F49" s="106">
        <v>0.443317</v>
      </c>
      <c r="G49" s="108">
        <v>-1149.48</v>
      </c>
      <c r="H49" s="106">
        <v>0.005531</v>
      </c>
      <c r="I49" s="106">
        <v>-1229.8</v>
      </c>
      <c r="J49" s="106">
        <v>0.004607</v>
      </c>
      <c r="K49" s="106">
        <v>-618.669</v>
      </c>
      <c r="L49" s="109">
        <v>0.0017</v>
      </c>
      <c r="M49" s="107">
        <v>328.891</v>
      </c>
      <c r="N49" s="106">
        <v>0.004127</v>
      </c>
      <c r="O49" s="107">
        <v>136.44</v>
      </c>
      <c r="P49" s="109">
        <v>5.3E-5</v>
      </c>
      <c r="Q49" s="107">
        <v>1123.24</v>
      </c>
      <c r="R49" s="109">
        <v>2.11E-4</v>
      </c>
      <c r="S49" s="107">
        <v>-1660.0</v>
      </c>
      <c r="T49" s="106">
        <v>9.68E-4</v>
      </c>
      <c r="U49" s="88">
        <v>-43.3589</v>
      </c>
      <c r="V49" s="88">
        <v>13.9368</v>
      </c>
      <c r="W49" s="109">
        <v>2.71E8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-24.0843</v>
      </c>
      <c r="D50" s="106">
        <v>0.486256</v>
      </c>
      <c r="E50" s="84">
        <v>-28.2261</v>
      </c>
      <c r="F50" s="106">
        <v>0.49625</v>
      </c>
      <c r="G50" s="108">
        <v>-1074.87</v>
      </c>
      <c r="H50" s="106">
        <v>0.006782</v>
      </c>
      <c r="I50" s="106">
        <v>-1285.72</v>
      </c>
      <c r="J50" s="106">
        <v>0.004365</v>
      </c>
      <c r="K50" s="106">
        <v>-646.77</v>
      </c>
      <c r="L50" s="109">
        <v>0.00147</v>
      </c>
      <c r="M50" s="107">
        <v>337.245</v>
      </c>
      <c r="N50" s="106">
        <v>0.003912</v>
      </c>
      <c r="O50" s="107">
        <v>193.827</v>
      </c>
      <c r="P50" s="109">
        <v>2.87E-5</v>
      </c>
      <c r="Q50" s="107">
        <v>1130.56</v>
      </c>
      <c r="R50" s="109">
        <v>2.36E-4</v>
      </c>
      <c r="S50" s="107">
        <v>-1660.0</v>
      </c>
      <c r="T50" s="106">
        <v>6.99E-4</v>
      </c>
      <c r="U50" s="88">
        <v>-39.1412</v>
      </c>
      <c r="V50" s="88">
        <v>8.57908</v>
      </c>
      <c r="W50" s="109">
        <v>7.14E8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-25.2838</v>
      </c>
      <c r="D51" s="106">
        <v>0.437395</v>
      </c>
      <c r="E51" s="84">
        <v>-30.0598</v>
      </c>
      <c r="F51" s="109">
        <v>0.542665</v>
      </c>
      <c r="G51" s="108">
        <v>-1321.74</v>
      </c>
      <c r="H51" s="109">
        <v>0.005985</v>
      </c>
      <c r="I51" s="106">
        <v>-1382.93</v>
      </c>
      <c r="J51" s="109">
        <v>0.005251</v>
      </c>
      <c r="K51" s="106">
        <v>-717.447</v>
      </c>
      <c r="L51" s="109">
        <v>0.001383</v>
      </c>
      <c r="M51" s="107">
        <v>323.237</v>
      </c>
      <c r="N51" s="106">
        <v>0.00625</v>
      </c>
      <c r="O51" s="107">
        <v>70.6123</v>
      </c>
      <c r="P51" s="109">
        <v>1.23E-4</v>
      </c>
      <c r="Q51" s="107">
        <v>1157.7</v>
      </c>
      <c r="R51" s="109">
        <v>2.76E-4</v>
      </c>
      <c r="S51" s="107">
        <v>-1660.0</v>
      </c>
      <c r="T51" s="106">
        <v>6.72E-4</v>
      </c>
      <c r="U51" s="88">
        <v>-42.3019</v>
      </c>
      <c r="V51" s="88">
        <v>11.7463</v>
      </c>
      <c r="W51" s="109">
        <v>3.81E8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-25.0391</v>
      </c>
      <c r="D52" s="106">
        <v>0.273051</v>
      </c>
      <c r="E52" s="84">
        <v>-178.339</v>
      </c>
      <c r="F52" s="106">
        <v>0.672831</v>
      </c>
      <c r="G52" s="108">
        <v>-2589.43</v>
      </c>
      <c r="H52" s="109">
        <v>0.029382</v>
      </c>
      <c r="I52" s="106">
        <v>-2512.73</v>
      </c>
      <c r="J52" s="109">
        <v>0.018875</v>
      </c>
      <c r="K52" s="106">
        <v>-611.568</v>
      </c>
      <c r="L52" s="109">
        <v>9.09E-4</v>
      </c>
      <c r="M52" s="107">
        <v>792.828</v>
      </c>
      <c r="N52" s="106">
        <v>0.003011</v>
      </c>
      <c r="O52" s="107">
        <v>203.537</v>
      </c>
      <c r="P52" s="106">
        <v>2.72E-4</v>
      </c>
      <c r="Q52" s="107">
        <v>2426.77</v>
      </c>
      <c r="R52" s="106">
        <v>9.96E-4</v>
      </c>
      <c r="S52" s="107">
        <v>-1660.0</v>
      </c>
      <c r="T52" s="106">
        <v>6.72E-4</v>
      </c>
      <c r="U52" s="88">
        <v>-247.153</v>
      </c>
      <c r="V52" s="88">
        <v>8.82251</v>
      </c>
      <c r="W52" s="109">
        <v>6.75E8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-24.7863</v>
      </c>
      <c r="D53" s="106">
        <v>0.109928</v>
      </c>
      <c r="E53" s="84">
        <v>-192.88</v>
      </c>
      <c r="F53" s="106">
        <v>0.825552</v>
      </c>
      <c r="G53" s="108">
        <v>-2312.38</v>
      </c>
      <c r="H53" s="106">
        <v>0.038818</v>
      </c>
      <c r="I53" s="106">
        <v>-2404.05</v>
      </c>
      <c r="J53" s="109">
        <v>0.01914</v>
      </c>
      <c r="K53" s="106">
        <v>-691.096</v>
      </c>
      <c r="L53" s="109">
        <v>3.4E-4</v>
      </c>
      <c r="M53" s="107">
        <v>1278.8</v>
      </c>
      <c r="N53" s="106">
        <v>0.00419</v>
      </c>
      <c r="O53" s="107">
        <v>174.385</v>
      </c>
      <c r="P53" s="106">
        <v>3.91E-4</v>
      </c>
      <c r="Q53" s="107">
        <v>2180.53</v>
      </c>
      <c r="R53" s="106">
        <v>0.001387</v>
      </c>
      <c r="S53" s="107">
        <v>-1660.0</v>
      </c>
      <c r="T53" s="109">
        <v>2.55E-4</v>
      </c>
      <c r="U53" s="88">
        <v>-289.938</v>
      </c>
      <c r="V53" s="88">
        <v>3.73473</v>
      </c>
      <c r="W53" s="109">
        <v>3.77E9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-23.8096</v>
      </c>
      <c r="D54" s="106">
        <v>0.01678</v>
      </c>
      <c r="E54" s="84">
        <v>-77.0666</v>
      </c>
      <c r="F54" s="106">
        <v>0.951913</v>
      </c>
      <c r="G54" s="108">
        <v>-1465.01</v>
      </c>
      <c r="H54" s="106">
        <v>0.0146</v>
      </c>
      <c r="I54" s="106">
        <v>-2149.38</v>
      </c>
      <c r="J54" s="109">
        <v>0.004487</v>
      </c>
      <c r="K54" s="106">
        <v>-718.576</v>
      </c>
      <c r="L54" s="109">
        <v>5.02E-5</v>
      </c>
      <c r="M54" s="107">
        <v>662.894</v>
      </c>
      <c r="N54" s="106">
        <v>0.01095</v>
      </c>
      <c r="O54" s="107">
        <v>86.8081</v>
      </c>
      <c r="P54" s="109">
        <v>2.52E-4</v>
      </c>
      <c r="Q54" s="107">
        <v>1049.77</v>
      </c>
      <c r="R54" s="106">
        <v>9.28E-4</v>
      </c>
      <c r="S54" s="107">
        <v>-1660.0</v>
      </c>
      <c r="T54" s="109">
        <v>4.06E-5</v>
      </c>
      <c r="U54" s="88">
        <v>-96.6415</v>
      </c>
      <c r="V54" s="88">
        <v>1.97044</v>
      </c>
      <c r="W54" s="109">
        <v>1.35E10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-25.0362</v>
      </c>
      <c r="D55" s="106">
        <v>0.24964</v>
      </c>
      <c r="E55" s="84">
        <v>-113.244</v>
      </c>
      <c r="F55" s="106">
        <v>0.676555</v>
      </c>
      <c r="G55" s="108">
        <v>-1954.59</v>
      </c>
      <c r="H55" s="106">
        <v>0.022516</v>
      </c>
      <c r="I55" s="106">
        <v>-2009.68</v>
      </c>
      <c r="J55" s="106">
        <v>0.039353</v>
      </c>
      <c r="K55" s="106">
        <v>-1764.82</v>
      </c>
      <c r="L55" s="109">
        <v>0.005017</v>
      </c>
      <c r="M55" s="107">
        <v>553.974</v>
      </c>
      <c r="N55" s="106">
        <v>0.003899</v>
      </c>
      <c r="O55" s="107">
        <v>136.217</v>
      </c>
      <c r="P55" s="106">
        <v>1.88E-4</v>
      </c>
      <c r="Q55" s="107">
        <v>1984.42</v>
      </c>
      <c r="R55" s="106">
        <v>8.71E-4</v>
      </c>
      <c r="S55" s="107">
        <v>-1660.0</v>
      </c>
      <c r="T55" s="109">
        <v>0.001962</v>
      </c>
      <c r="U55" s="88">
        <v>-214.16</v>
      </c>
      <c r="V55" s="88">
        <v>7.3597</v>
      </c>
      <c r="W55" s="109">
        <v>9.71E8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-24.244</v>
      </c>
      <c r="D56" s="106">
        <v>0.07897</v>
      </c>
      <c r="E56" s="84">
        <v>-108.248</v>
      </c>
      <c r="F56" s="106">
        <v>0.837207</v>
      </c>
      <c r="G56" s="108">
        <v>-1343.92</v>
      </c>
      <c r="H56" s="106">
        <v>0.034844</v>
      </c>
      <c r="I56" s="106">
        <v>-1493.5</v>
      </c>
      <c r="J56" s="106">
        <v>0.03864</v>
      </c>
      <c r="K56" s="106">
        <v>-1764.53</v>
      </c>
      <c r="L56" s="106">
        <v>0.001787</v>
      </c>
      <c r="M56" s="107">
        <v>921.025</v>
      </c>
      <c r="N56" s="106">
        <v>0.006297</v>
      </c>
      <c r="O56" s="107">
        <v>104.048</v>
      </c>
      <c r="P56" s="106">
        <v>2.68E-4</v>
      </c>
      <c r="Q56" s="107">
        <v>1358.39</v>
      </c>
      <c r="R56" s="106">
        <v>0.00138</v>
      </c>
      <c r="S56" s="107">
        <v>-1660.0</v>
      </c>
      <c r="T56" s="106">
        <v>6.08E-4</v>
      </c>
      <c r="U56" s="88">
        <v>-193.538</v>
      </c>
      <c r="V56" s="88">
        <v>2.74212</v>
      </c>
      <c r="W56" s="109">
        <v>6.99E9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-24.2753</v>
      </c>
      <c r="D57" s="106">
        <v>0.026487</v>
      </c>
      <c r="E57" s="84">
        <v>-64.6573</v>
      </c>
      <c r="F57" s="106">
        <v>0.895269</v>
      </c>
      <c r="G57" s="108">
        <v>-806.56</v>
      </c>
      <c r="H57" s="106">
        <v>0.034692</v>
      </c>
      <c r="I57" s="106">
        <v>-919.17</v>
      </c>
      <c r="J57" s="106">
        <v>0.032583</v>
      </c>
      <c r="K57" s="106">
        <v>-1739.29</v>
      </c>
      <c r="L57" s="106">
        <v>6.46E-4</v>
      </c>
      <c r="M57" s="107">
        <v>715.019</v>
      </c>
      <c r="N57" s="106">
        <v>0.008555</v>
      </c>
      <c r="O57" s="107">
        <v>65.6918</v>
      </c>
      <c r="P57" s="106">
        <v>2.31E-4</v>
      </c>
      <c r="Q57" s="107">
        <v>831.212</v>
      </c>
      <c r="R57" s="106">
        <v>0.001331</v>
      </c>
      <c r="S57" s="107">
        <v>-1660.0</v>
      </c>
      <c r="T57" s="106">
        <v>2.05E-4</v>
      </c>
      <c r="U57" s="88">
        <v>-110.686</v>
      </c>
      <c r="V57" s="88">
        <v>2.12348</v>
      </c>
      <c r="W57" s="109">
        <v>1.17E10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-25.9919</v>
      </c>
      <c r="D58" s="106">
        <v>0.330419</v>
      </c>
      <c r="E58" s="84">
        <v>-55.4674</v>
      </c>
      <c r="F58" s="106">
        <v>0.624222</v>
      </c>
      <c r="G58" s="108">
        <v>-1395.92</v>
      </c>
      <c r="H58" s="106">
        <v>0.00972</v>
      </c>
      <c r="I58" s="106">
        <v>-1388.71</v>
      </c>
      <c r="J58" s="106">
        <v>0.011505</v>
      </c>
      <c r="K58" s="106">
        <v>-1245.44</v>
      </c>
      <c r="L58" s="109">
        <v>0.012021</v>
      </c>
      <c r="M58" s="107">
        <v>523.24</v>
      </c>
      <c r="N58" s="106">
        <v>0.003826</v>
      </c>
      <c r="O58" s="107">
        <v>111.245</v>
      </c>
      <c r="P58" s="109">
        <v>7.94E-5</v>
      </c>
      <c r="Q58" s="107">
        <v>1308.0</v>
      </c>
      <c r="R58" s="106">
        <v>3.67E-4</v>
      </c>
      <c r="S58" s="107">
        <v>-1660.0</v>
      </c>
      <c r="T58" s="106">
        <v>0.007841</v>
      </c>
      <c r="U58" s="88">
        <v>-98.2549</v>
      </c>
      <c r="V58" s="88">
        <v>5.37128</v>
      </c>
      <c r="W58" s="109">
        <v>1.82E9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-25.8323</v>
      </c>
      <c r="D59" s="106">
        <v>0.235471</v>
      </c>
      <c r="E59" s="84">
        <v>-61.4075</v>
      </c>
      <c r="F59" s="106">
        <v>0.705856</v>
      </c>
      <c r="G59" s="108">
        <v>-1051.79</v>
      </c>
      <c r="H59" s="106">
        <v>0.012803</v>
      </c>
      <c r="I59" s="106">
        <v>-1014.86</v>
      </c>
      <c r="J59" s="106">
        <v>0.022907</v>
      </c>
      <c r="K59" s="106">
        <v>-1055.97</v>
      </c>
      <c r="L59" s="109">
        <v>0.012541</v>
      </c>
      <c r="M59" s="107">
        <v>609.497</v>
      </c>
      <c r="N59" s="106">
        <v>0.005307</v>
      </c>
      <c r="O59" s="107">
        <v>83.1618</v>
      </c>
      <c r="P59" s="109">
        <v>1.13E-4</v>
      </c>
      <c r="Q59" s="107">
        <v>1010.75</v>
      </c>
      <c r="R59" s="106">
        <v>6.15E-4</v>
      </c>
      <c r="S59" s="107">
        <v>-1660.0</v>
      </c>
      <c r="T59" s="106">
        <v>0.004388</v>
      </c>
      <c r="U59" s="88">
        <v>-102.802</v>
      </c>
      <c r="V59" s="88">
        <v>2.99198</v>
      </c>
      <c r="W59" s="109">
        <v>5.87E9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-30.184</v>
      </c>
      <c r="D60" s="106">
        <v>0.429817</v>
      </c>
      <c r="E60" s="84">
        <v>-45.858</v>
      </c>
      <c r="F60" s="106">
        <v>0.532378</v>
      </c>
      <c r="G60" s="108">
        <v>-692.543</v>
      </c>
      <c r="H60" s="106">
        <v>0.008347</v>
      </c>
      <c r="I60" s="106">
        <v>-648.488</v>
      </c>
      <c r="J60" s="106">
        <v>0.017322</v>
      </c>
      <c r="K60" s="106">
        <v>-787.577</v>
      </c>
      <c r="L60" s="109">
        <v>0.005483</v>
      </c>
      <c r="M60" s="107">
        <v>514.77</v>
      </c>
      <c r="N60" s="106">
        <v>0.00497</v>
      </c>
      <c r="O60" s="107">
        <v>52.8284</v>
      </c>
      <c r="P60" s="109">
        <v>7.61E-5</v>
      </c>
      <c r="Q60" s="107">
        <v>650.278</v>
      </c>
      <c r="R60" s="106">
        <v>4.38E-4</v>
      </c>
      <c r="S60" s="107">
        <v>-1660.0</v>
      </c>
      <c r="T60" s="106">
        <v>0.001169</v>
      </c>
      <c r="U60" s="88">
        <v>-57.8122</v>
      </c>
      <c r="V60" s="88">
        <v>2.04749</v>
      </c>
      <c r="W60" s="109">
        <v>1.25E10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-27.9476</v>
      </c>
      <c r="D61" s="106">
        <v>0.919762</v>
      </c>
      <c r="E61" s="84">
        <v>-28.4388</v>
      </c>
      <c r="F61" s="106">
        <v>0.075849</v>
      </c>
      <c r="G61" s="108">
        <v>-1182.3</v>
      </c>
      <c r="H61" s="106">
        <v>5.73E-4</v>
      </c>
      <c r="I61" s="106">
        <v>-1186.8</v>
      </c>
      <c r="J61" s="106">
        <v>5.93E-4</v>
      </c>
      <c r="K61" s="106">
        <v>-718.842</v>
      </c>
      <c r="L61" s="109">
        <v>7.28E-4</v>
      </c>
      <c r="M61" s="107">
        <v>148.062</v>
      </c>
      <c r="N61" s="109">
        <v>0.001228</v>
      </c>
      <c r="O61" s="107">
        <v>89.9251</v>
      </c>
      <c r="P61" s="109">
        <v>6.02E-6</v>
      </c>
      <c r="Q61" s="107">
        <v>1035.77</v>
      </c>
      <c r="R61" s="109">
        <v>2.58E-5</v>
      </c>
      <c r="S61" s="107">
        <v>-1660.0</v>
      </c>
      <c r="T61" s="106">
        <v>0.001235</v>
      </c>
      <c r="U61" s="88">
        <v>-31.608</v>
      </c>
      <c r="V61" s="88">
        <v>1.50937</v>
      </c>
      <c r="W61" s="109">
        <v>2.31E10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-32.3005</v>
      </c>
      <c r="D62" s="106">
        <v>0.912678</v>
      </c>
      <c r="E62" s="84">
        <v>-32.6165</v>
      </c>
      <c r="F62" s="106">
        <v>0.082774</v>
      </c>
      <c r="G62" s="108">
        <v>-944.949</v>
      </c>
      <c r="H62" s="106">
        <v>7.64E-4</v>
      </c>
      <c r="I62" s="106">
        <v>-903.561</v>
      </c>
      <c r="J62" s="106">
        <v>8.51E-4</v>
      </c>
      <c r="K62" s="106">
        <v>-623.439</v>
      </c>
      <c r="L62" s="109">
        <v>0.001048</v>
      </c>
      <c r="M62" s="107">
        <v>293.198</v>
      </c>
      <c r="N62" s="109">
        <v>9.16E-4</v>
      </c>
      <c r="O62" s="107">
        <v>72.9355</v>
      </c>
      <c r="P62" s="109">
        <v>7.79E-6</v>
      </c>
      <c r="Q62" s="107">
        <v>800.127</v>
      </c>
      <c r="R62" s="109">
        <v>3.6E-5</v>
      </c>
      <c r="S62" s="107">
        <v>-1660.0</v>
      </c>
      <c r="T62" s="106">
        <v>9.25E-4</v>
      </c>
      <c r="U62" s="88">
        <v>-35.5617</v>
      </c>
      <c r="V62" s="88">
        <v>1.01547</v>
      </c>
      <c r="W62" s="109">
        <v>5.1E10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-34.9959</v>
      </c>
      <c r="D63" s="106">
        <v>0.897354</v>
      </c>
      <c r="E63" s="84">
        <v>-27.4899</v>
      </c>
      <c r="F63" s="106">
        <v>0.097983</v>
      </c>
      <c r="G63" s="108">
        <v>-605.301</v>
      </c>
      <c r="H63" s="106">
        <v>8.56E-4</v>
      </c>
      <c r="I63" s="106">
        <v>-590.969</v>
      </c>
      <c r="J63" s="106">
        <v>9.73E-4</v>
      </c>
      <c r="K63" s="106">
        <v>-445.289</v>
      </c>
      <c r="L63" s="109">
        <v>0.001287</v>
      </c>
      <c r="M63" s="107">
        <v>314.407</v>
      </c>
      <c r="N63" s="109">
        <v>0.00102</v>
      </c>
      <c r="O63" s="107">
        <v>44.8483</v>
      </c>
      <c r="P63" s="109">
        <v>6.42E-6</v>
      </c>
      <c r="Q63" s="107">
        <v>543.579</v>
      </c>
      <c r="R63" s="109">
        <v>4.38E-5</v>
      </c>
      <c r="S63" s="107">
        <v>-1660.0</v>
      </c>
      <c r="T63" s="106">
        <v>4.76E-4</v>
      </c>
      <c r="U63" s="88">
        <v>-36.2093</v>
      </c>
      <c r="V63" s="88">
        <v>0.948679</v>
      </c>
      <c r="W63" s="109">
        <v>5.84E10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-24.4363</v>
      </c>
      <c r="D64" s="106">
        <v>0.677914</v>
      </c>
      <c r="E64" s="84">
        <v>-18.2703</v>
      </c>
      <c r="F64" s="106">
        <v>0.311675</v>
      </c>
      <c r="G64" s="108">
        <v>-978.121</v>
      </c>
      <c r="H64" s="106">
        <v>0.001734</v>
      </c>
      <c r="I64" s="106">
        <v>-902.102</v>
      </c>
      <c r="J64" s="106">
        <v>0.001962</v>
      </c>
      <c r="K64" s="106">
        <v>-473.79</v>
      </c>
      <c r="L64" s="109">
        <v>0.001649</v>
      </c>
      <c r="M64" s="107">
        <v>204.483</v>
      </c>
      <c r="N64" s="109">
        <v>0.00262</v>
      </c>
      <c r="O64" s="107">
        <v>106.829</v>
      </c>
      <c r="P64" s="109">
        <v>1.11E-5</v>
      </c>
      <c r="Q64" s="107">
        <v>926.745</v>
      </c>
      <c r="R64" s="109">
        <v>8.25E-5</v>
      </c>
      <c r="S64" s="107">
        <v>-1660.0</v>
      </c>
      <c r="T64" s="106">
        <v>0.002352</v>
      </c>
      <c r="U64" s="88">
        <v>-29.7982</v>
      </c>
      <c r="V64" s="88">
        <v>4.21526</v>
      </c>
      <c r="W64" s="109">
        <v>2.96E9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-25.1862</v>
      </c>
      <c r="D65" s="106">
        <v>0.710614</v>
      </c>
      <c r="E65" s="84">
        <v>-17.595</v>
      </c>
      <c r="F65" s="106">
        <v>0.278615</v>
      </c>
      <c r="G65" s="108">
        <v>-796.286</v>
      </c>
      <c r="H65" s="106">
        <v>0.001585</v>
      </c>
      <c r="I65" s="106">
        <v>-858.203</v>
      </c>
      <c r="J65" s="106">
        <v>0.001433</v>
      </c>
      <c r="K65" s="106">
        <v>-430.199</v>
      </c>
      <c r="L65" s="109">
        <v>0.001719</v>
      </c>
      <c r="M65" s="107">
        <v>138.13</v>
      </c>
      <c r="N65" s="109">
        <v>0.003819</v>
      </c>
      <c r="O65" s="107">
        <v>82.4336</v>
      </c>
      <c r="P65" s="109">
        <v>1.17E-5</v>
      </c>
      <c r="Q65" s="107">
        <v>775.512</v>
      </c>
      <c r="R65" s="109">
        <v>6.64E-5</v>
      </c>
      <c r="S65" s="107">
        <v>-1660.0</v>
      </c>
      <c r="T65" s="106">
        <v>0.002138</v>
      </c>
      <c r="U65" s="88">
        <v>-28.9997</v>
      </c>
      <c r="V65" s="88">
        <v>2.11548</v>
      </c>
      <c r="W65" s="109">
        <v>1.17E10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-25.7495</v>
      </c>
      <c r="D66" s="106">
        <v>0.686042</v>
      </c>
      <c r="E66" s="84">
        <v>-17.1961</v>
      </c>
      <c r="F66" s="106">
        <v>0.303174</v>
      </c>
      <c r="G66" s="108">
        <v>-600.069</v>
      </c>
      <c r="H66" s="106">
        <v>0.001639</v>
      </c>
      <c r="I66" s="106">
        <v>-538.807</v>
      </c>
      <c r="J66" s="106">
        <v>0.001682</v>
      </c>
      <c r="K66" s="106">
        <v>-316.277</v>
      </c>
      <c r="L66" s="109">
        <v>0.002422</v>
      </c>
      <c r="M66" s="107">
        <v>189.24</v>
      </c>
      <c r="N66" s="109">
        <v>0.003579</v>
      </c>
      <c r="O66" s="107">
        <v>57.1907</v>
      </c>
      <c r="P66" s="109">
        <v>1.36E-5</v>
      </c>
      <c r="Q66" s="107">
        <v>497.727</v>
      </c>
      <c r="R66" s="109">
        <v>8.5E-5</v>
      </c>
      <c r="S66" s="107">
        <v>-1660.0</v>
      </c>
      <c r="T66" s="106">
        <v>0.001363</v>
      </c>
      <c r="U66" s="88">
        <v>-27.0767</v>
      </c>
      <c r="V66" s="88">
        <v>1.99911</v>
      </c>
      <c r="W66" s="109">
        <v>1.32E10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1.04E-11</v>
      </c>
      <c r="E70" s="109">
        <v>-1.79E-12</v>
      </c>
      <c r="F70" s="109">
        <v>3.68E-11</v>
      </c>
      <c r="G70" s="109">
        <v>5.79E-11</v>
      </c>
      <c r="H70" s="109">
        <v>-3.27E-10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-1.79E-12</v>
      </c>
      <c r="E71" s="109">
        <v>4.7E-11</v>
      </c>
      <c r="F71" s="109">
        <v>-2.25E-9</v>
      </c>
      <c r="G71" s="109">
        <v>2.81E-10</v>
      </c>
      <c r="H71" s="109">
        <v>-1.17E-9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3.68E-11</v>
      </c>
      <c r="E72" s="109">
        <v>-2.25E-9</v>
      </c>
      <c r="F72" s="109">
        <v>1.42E-7</v>
      </c>
      <c r="G72" s="109">
        <v>-5.1E-8</v>
      </c>
      <c r="H72" s="109">
        <v>8.75E-8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5.79E-11</v>
      </c>
      <c r="E73" s="109">
        <v>2.81E-10</v>
      </c>
      <c r="F73" s="109">
        <v>-5.1E-8</v>
      </c>
      <c r="G73" s="109">
        <v>5.13E-8</v>
      </c>
      <c r="H73" s="109">
        <v>-6.01E-8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-3.27E-10</v>
      </c>
      <c r="E74" s="109">
        <v>-1.17E-9</v>
      </c>
      <c r="F74" s="109">
        <v>8.75E-8</v>
      </c>
      <c r="G74" s="109">
        <v>-6.01E-8</v>
      </c>
      <c r="H74" s="109">
        <v>2.11E-7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0.3189104104</v>
      </c>
      <c r="D6" s="77">
        <f t="shared" ref="D6:D23" si="3">(E49*F49)/L6</f>
        <v>0.3992666831</v>
      </c>
      <c r="E6" s="77">
        <f t="shared" ref="E6:E23" si="4">(G49*H49)/$L6</f>
        <v>0.133844485</v>
      </c>
      <c r="F6" s="77">
        <f t="shared" ref="F6:F23" si="5">(J49*I49)/$L6</f>
        <v>0.1265432329</v>
      </c>
      <c r="G6" s="77">
        <f t="shared" ref="G6:G23" si="6">(K49*L49)/$L6</f>
        <v>0.02459377126</v>
      </c>
      <c r="H6" s="77">
        <f t="shared" ref="H6:H23" si="7">(M49*N49)/L6</f>
        <v>-0.03132074146</v>
      </c>
      <c r="I6" s="77">
        <f t="shared" ref="I6:I23" si="8">(O49*P49)/L6</f>
        <v>-0.0001670582068</v>
      </c>
      <c r="J6" s="77">
        <f t="shared" ref="J6:J23" si="9">(Q49*R49)/L6</f>
        <v>-0.005505731916</v>
      </c>
      <c r="K6" s="77">
        <f t="shared" ref="K6:K23" si="10">(S49*T49)/L6</f>
        <v>0.03385121778</v>
      </c>
      <c r="L6" s="23">
        <f t="shared" ref="L6:M6" si="1">U49</f>
        <v>-41.6824</v>
      </c>
      <c r="M6" s="23">
        <f t="shared" si="1"/>
        <v>15.7379</v>
      </c>
      <c r="N6" s="78">
        <f t="shared" ref="N6:N23" si="12">M6/abs(L6)</f>
        <v>0.3775670307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0.2938385979</v>
      </c>
      <c r="D7" s="77">
        <f t="shared" si="3"/>
        <v>0.3630755927</v>
      </c>
      <c r="E7" s="77">
        <f t="shared" si="4"/>
        <v>0.1915710852</v>
      </c>
      <c r="F7" s="77">
        <f t="shared" si="5"/>
        <v>0.1393747282</v>
      </c>
      <c r="G7" s="77">
        <f t="shared" si="6"/>
        <v>0.02478968418</v>
      </c>
      <c r="H7" s="77">
        <f t="shared" si="7"/>
        <v>-0.03477019171</v>
      </c>
      <c r="I7" s="77">
        <f t="shared" si="8"/>
        <v>-0.0001387911632</v>
      </c>
      <c r="J7" s="77">
        <f t="shared" si="9"/>
        <v>-0.006843041212</v>
      </c>
      <c r="K7" s="77">
        <f t="shared" si="10"/>
        <v>0.02910194383</v>
      </c>
      <c r="L7" s="23">
        <f t="shared" ref="L7:M7" si="11">U50</f>
        <v>-39.6434</v>
      </c>
      <c r="M7" s="23">
        <f t="shared" si="11"/>
        <v>9.9623</v>
      </c>
      <c r="N7" s="78">
        <f t="shared" si="12"/>
        <v>0.2512978201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0.2657846102</v>
      </c>
      <c r="D8" s="77">
        <f t="shared" si="3"/>
        <v>0.3904686912</v>
      </c>
      <c r="E8" s="77">
        <f t="shared" si="4"/>
        <v>0.175649309</v>
      </c>
      <c r="F8" s="77">
        <f t="shared" si="5"/>
        <v>0.1670526407</v>
      </c>
      <c r="G8" s="77">
        <f t="shared" si="6"/>
        <v>0.02278958799</v>
      </c>
      <c r="H8" s="77">
        <f t="shared" si="7"/>
        <v>-0.03785843697</v>
      </c>
      <c r="I8" s="77">
        <f t="shared" si="8"/>
        <v>-0.0001507377099</v>
      </c>
      <c r="J8" s="77">
        <f t="shared" si="9"/>
        <v>-0.007777256969</v>
      </c>
      <c r="K8" s="77">
        <f t="shared" si="10"/>
        <v>0.02402204286</v>
      </c>
      <c r="L8" s="23">
        <f t="shared" ref="L8:M8" si="13">U51</f>
        <v>-41.0473</v>
      </c>
      <c r="M8" s="23">
        <f t="shared" si="13"/>
        <v>13.325</v>
      </c>
      <c r="N8" s="78">
        <f t="shared" si="12"/>
        <v>0.324625493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0.03228327663</v>
      </c>
      <c r="D9" s="77">
        <f t="shared" si="3"/>
        <v>0.4829908117</v>
      </c>
      <c r="E9" s="77">
        <f t="shared" si="4"/>
        <v>0.305764007</v>
      </c>
      <c r="F9" s="77">
        <f t="shared" si="5"/>
        <v>0.1910780454</v>
      </c>
      <c r="G9" s="77">
        <f t="shared" si="6"/>
        <v>0.00260693399</v>
      </c>
      <c r="H9" s="77">
        <f t="shared" si="7"/>
        <v>-0.0100271647</v>
      </c>
      <c r="I9" s="77">
        <f t="shared" si="8"/>
        <v>-0.0002228872646</v>
      </c>
      <c r="J9" s="77">
        <f t="shared" si="9"/>
        <v>-0.009701921156</v>
      </c>
      <c r="K9" s="77">
        <f t="shared" si="10"/>
        <v>0.005236412034</v>
      </c>
      <c r="L9" s="23">
        <f t="shared" ref="L9:M9" si="14">U52</f>
        <v>-231.418</v>
      </c>
      <c r="M9" s="23">
        <f t="shared" si="14"/>
        <v>8.46414</v>
      </c>
      <c r="N9" s="78">
        <f t="shared" si="12"/>
        <v>0.03657511516</v>
      </c>
      <c r="O9" s="82" t="s">
        <v>13</v>
      </c>
      <c r="P9" s="84">
        <v>-35.8854</v>
      </c>
      <c r="Q9" s="84">
        <v>0.762801</v>
      </c>
      <c r="R9" s="85">
        <f t="shared" ref="R9:R13" si="16">Q9/abs(P9)</f>
        <v>0.02125658346</v>
      </c>
      <c r="S9" s="86">
        <f>R9/sqrt(sum(Y39:Y41))</f>
        <v>0.02604066158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0.01133365235</v>
      </c>
      <c r="D10" s="77">
        <f t="shared" si="3"/>
        <v>0.5478812617</v>
      </c>
      <c r="E10" s="77">
        <f t="shared" si="4"/>
        <v>0.3087077846</v>
      </c>
      <c r="F10" s="77">
        <f t="shared" si="5"/>
        <v>0.1586741253</v>
      </c>
      <c r="G10" s="77">
        <f t="shared" si="6"/>
        <v>0.0009480147324</v>
      </c>
      <c r="H10" s="77">
        <f t="shared" si="7"/>
        <v>-0.01855393406</v>
      </c>
      <c r="I10" s="77">
        <f t="shared" si="8"/>
        <v>-0.0002345985699</v>
      </c>
      <c r="J10" s="77">
        <f t="shared" si="9"/>
        <v>-0.01040841233</v>
      </c>
      <c r="K10" s="77">
        <f t="shared" si="10"/>
        <v>0.001647091813</v>
      </c>
      <c r="L10" s="23">
        <f t="shared" ref="L10:M10" si="15">U53</f>
        <v>-278.163</v>
      </c>
      <c r="M10" s="23">
        <f t="shared" si="15"/>
        <v>3.64651</v>
      </c>
      <c r="N10" s="78">
        <f t="shared" si="12"/>
        <v>0.01310925608</v>
      </c>
      <c r="O10" s="82" t="s">
        <v>103</v>
      </c>
      <c r="P10" s="84">
        <v>-28.8576</v>
      </c>
      <c r="Q10" s="84">
        <v>1.66288</v>
      </c>
      <c r="R10" s="85">
        <f t="shared" si="16"/>
        <v>0.05762364161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0.004870947867</v>
      </c>
      <c r="D11" s="77">
        <f t="shared" si="3"/>
        <v>0.7579282246</v>
      </c>
      <c r="E11" s="77">
        <f t="shared" si="4"/>
        <v>0.2213230086</v>
      </c>
      <c r="F11" s="77">
        <f t="shared" si="5"/>
        <v>0.1000494185</v>
      </c>
      <c r="G11" s="77">
        <f t="shared" si="6"/>
        <v>0.0004493561538</v>
      </c>
      <c r="H11" s="77">
        <f t="shared" si="7"/>
        <v>-0.07511759369</v>
      </c>
      <c r="I11" s="77">
        <f t="shared" si="8"/>
        <v>-0.0002262995578</v>
      </c>
      <c r="J11" s="77">
        <f t="shared" si="9"/>
        <v>-0.01007143694</v>
      </c>
      <c r="K11" s="77">
        <f t="shared" si="10"/>
        <v>0.0007961382747</v>
      </c>
      <c r="L11" s="23">
        <f t="shared" ref="L11:M11" si="18">U54</f>
        <v>-96.33</v>
      </c>
      <c r="M11" s="23">
        <f t="shared" si="18"/>
        <v>1.96429</v>
      </c>
      <c r="N11" s="78">
        <f t="shared" si="12"/>
        <v>0.02039125921</v>
      </c>
      <c r="O11" s="82" t="s">
        <v>104</v>
      </c>
      <c r="P11" s="84">
        <v>-608.758</v>
      </c>
      <c r="Q11" s="84">
        <v>88.0967</v>
      </c>
      <c r="R11" s="85">
        <f t="shared" si="16"/>
        <v>0.1447154699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0.02918396044</v>
      </c>
      <c r="D12" s="77">
        <f t="shared" si="3"/>
        <v>0.3577502541</v>
      </c>
      <c r="E12" s="77">
        <f t="shared" si="4"/>
        <v>0.2054984518</v>
      </c>
      <c r="F12" s="77">
        <f t="shared" si="5"/>
        <v>0.3692890224</v>
      </c>
      <c r="G12" s="77">
        <f t="shared" si="6"/>
        <v>0.04134339718</v>
      </c>
      <c r="H12" s="77">
        <f t="shared" si="7"/>
        <v>-0.01008565851</v>
      </c>
      <c r="I12" s="77">
        <f t="shared" si="8"/>
        <v>-0.000119577867</v>
      </c>
      <c r="J12" s="77">
        <f t="shared" si="9"/>
        <v>-0.008070740661</v>
      </c>
      <c r="K12" s="77">
        <f t="shared" si="10"/>
        <v>0.01520788196</v>
      </c>
      <c r="L12" s="23">
        <f t="shared" ref="L12:M12" si="19">U55</f>
        <v>-214.16</v>
      </c>
      <c r="M12" s="23">
        <f t="shared" si="19"/>
        <v>7.3597</v>
      </c>
      <c r="N12" s="78">
        <f t="shared" si="12"/>
        <v>0.03436542772</v>
      </c>
      <c r="O12" s="82" t="s">
        <v>105</v>
      </c>
      <c r="P12" s="84">
        <v>-592.36</v>
      </c>
      <c r="Q12" s="84">
        <v>52.4276</v>
      </c>
      <c r="R12" s="85">
        <f t="shared" si="16"/>
        <v>0.08850631373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0.009892365737</v>
      </c>
      <c r="D13" s="77">
        <f t="shared" si="3"/>
        <v>0.4682593772</v>
      </c>
      <c r="E13" s="77">
        <f t="shared" si="4"/>
        <v>0.2419553187</v>
      </c>
      <c r="F13" s="77">
        <f t="shared" si="5"/>
        <v>0.2981783422</v>
      </c>
      <c r="G13" s="77">
        <f t="shared" si="6"/>
        <v>0.01629248577</v>
      </c>
      <c r="H13" s="77">
        <f t="shared" si="7"/>
        <v>-0.02996669608</v>
      </c>
      <c r="I13" s="77">
        <f t="shared" si="8"/>
        <v>-0.0001440795296</v>
      </c>
      <c r="J13" s="77">
        <f t="shared" si="9"/>
        <v>-0.009685840507</v>
      </c>
      <c r="K13" s="77">
        <f t="shared" si="10"/>
        <v>0.005214893199</v>
      </c>
      <c r="L13" s="23">
        <f t="shared" ref="L13:M13" si="20">U56</f>
        <v>-193.538</v>
      </c>
      <c r="M13" s="23">
        <f t="shared" si="20"/>
        <v>2.74212</v>
      </c>
      <c r="N13" s="78">
        <f t="shared" si="12"/>
        <v>0.01416838037</v>
      </c>
      <c r="O13" s="82" t="s">
        <v>106</v>
      </c>
      <c r="P13" s="84">
        <v>-459.762</v>
      </c>
      <c r="Q13" s="84">
        <v>109.037</v>
      </c>
      <c r="R13" s="85">
        <f t="shared" si="16"/>
        <v>0.2371596609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0.005809044243</v>
      </c>
      <c r="D14" s="77">
        <f t="shared" si="3"/>
        <v>0.5229719776</v>
      </c>
      <c r="E14" s="77">
        <f t="shared" si="4"/>
        <v>0.2527978201</v>
      </c>
      <c r="F14" s="77">
        <f t="shared" si="5"/>
        <v>0.2705790806</v>
      </c>
      <c r="G14" s="77">
        <f t="shared" si="6"/>
        <v>0.01015107005</v>
      </c>
      <c r="H14" s="77">
        <f t="shared" si="7"/>
        <v>-0.05526432923</v>
      </c>
      <c r="I14" s="77">
        <f t="shared" si="8"/>
        <v>-0.0001370977883</v>
      </c>
      <c r="J14" s="77">
        <f t="shared" si="9"/>
        <v>-0.009995330683</v>
      </c>
      <c r="K14" s="77">
        <f t="shared" si="10"/>
        <v>0.003074462895</v>
      </c>
      <c r="L14" s="23">
        <f t="shared" ref="L14:M14" si="21">U57</f>
        <v>-110.686</v>
      </c>
      <c r="M14" s="23">
        <f t="shared" si="21"/>
        <v>2.12348</v>
      </c>
      <c r="N14" s="78">
        <f t="shared" si="12"/>
        <v>0.01918472074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0.08740752478</v>
      </c>
      <c r="D15" s="77">
        <f t="shared" si="3"/>
        <v>0.3523892586</v>
      </c>
      <c r="E15" s="77">
        <f t="shared" si="4"/>
        <v>0.13809329</v>
      </c>
      <c r="F15" s="77">
        <f t="shared" si="5"/>
        <v>0.1626087712</v>
      </c>
      <c r="G15" s="77">
        <f t="shared" si="6"/>
        <v>0.1523734108</v>
      </c>
      <c r="H15" s="77">
        <f t="shared" si="7"/>
        <v>-0.02037472167</v>
      </c>
      <c r="I15" s="77">
        <f t="shared" si="8"/>
        <v>-0.00008989732828</v>
      </c>
      <c r="J15" s="77">
        <f t="shared" si="9"/>
        <v>-0.004885618936</v>
      </c>
      <c r="K15" s="77">
        <f t="shared" si="10"/>
        <v>0.1324723754</v>
      </c>
      <c r="L15" s="23">
        <f t="shared" ref="L15:M15" si="22">U58</f>
        <v>-98.2549</v>
      </c>
      <c r="M15" s="23">
        <f t="shared" si="22"/>
        <v>5.37128</v>
      </c>
      <c r="N15" s="78">
        <f t="shared" si="12"/>
        <v>0.05466679015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0.05916964177</v>
      </c>
      <c r="D16" s="77">
        <f t="shared" si="3"/>
        <v>0.4216343293</v>
      </c>
      <c r="E16" s="77">
        <f t="shared" si="4"/>
        <v>0.1309903248</v>
      </c>
      <c r="F16" s="77">
        <f t="shared" si="5"/>
        <v>0.2261376045</v>
      </c>
      <c r="G16" s="77">
        <f t="shared" si="6"/>
        <v>0.1288196705</v>
      </c>
      <c r="H16" s="77">
        <f t="shared" si="7"/>
        <v>-0.03146437403</v>
      </c>
      <c r="I16" s="77">
        <f t="shared" si="8"/>
        <v>-0.00009141148421</v>
      </c>
      <c r="J16" s="77">
        <f t="shared" si="9"/>
        <v>-0.006046684403</v>
      </c>
      <c r="K16" s="77">
        <f t="shared" si="10"/>
        <v>0.07085543083</v>
      </c>
      <c r="L16" s="23">
        <f t="shared" ref="L16:M16" si="23">U59</f>
        <v>-102.802</v>
      </c>
      <c r="M16" s="23">
        <f t="shared" si="23"/>
        <v>2.99198</v>
      </c>
      <c r="N16" s="78">
        <f t="shared" si="12"/>
        <v>0.02910429758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0.2244093172</v>
      </c>
      <c r="D17" s="77">
        <f t="shared" si="3"/>
        <v>0.4222947808</v>
      </c>
      <c r="E17" s="77">
        <f t="shared" si="4"/>
        <v>0.09999025156</v>
      </c>
      <c r="F17" s="77">
        <f t="shared" si="5"/>
        <v>0.1943034366</v>
      </c>
      <c r="G17" s="77">
        <f t="shared" si="6"/>
        <v>0.07469504172</v>
      </c>
      <c r="H17" s="77">
        <f t="shared" si="7"/>
        <v>-0.0442537544</v>
      </c>
      <c r="I17" s="77">
        <f t="shared" si="8"/>
        <v>-0.00006953966879</v>
      </c>
      <c r="J17" s="77">
        <f t="shared" si="9"/>
        <v>-0.004926672294</v>
      </c>
      <c r="K17" s="77">
        <f t="shared" si="10"/>
        <v>0.03356627148</v>
      </c>
      <c r="L17" s="23">
        <f t="shared" ref="L17:M17" si="24">U60</f>
        <v>-57.8122</v>
      </c>
      <c r="M17" s="23">
        <f t="shared" si="24"/>
        <v>2.04749</v>
      </c>
      <c r="N17" s="78">
        <f t="shared" si="12"/>
        <v>0.03541622702</v>
      </c>
      <c r="O17" s="23"/>
      <c r="P17" s="23"/>
      <c r="Q17" s="93"/>
      <c r="R17" s="95" t="s">
        <v>108</v>
      </c>
      <c r="S17" s="96">
        <f>$R$9/sqrt(sum(Y27:Y29))</f>
        <v>0.3661312728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0.8230236833</v>
      </c>
      <c r="D18" s="77">
        <f t="shared" si="3"/>
        <v>0.06471461246</v>
      </c>
      <c r="E18" s="77">
        <f t="shared" si="4"/>
        <v>0.01960449303</v>
      </c>
      <c r="F18" s="77">
        <f t="shared" si="5"/>
        <v>0.02161642575</v>
      </c>
      <c r="G18" s="77">
        <f t="shared" si="6"/>
        <v>0.01651670094</v>
      </c>
      <c r="H18" s="77">
        <f t="shared" si="7"/>
        <v>-0.005330586327</v>
      </c>
      <c r="I18" s="77">
        <f t="shared" si="8"/>
        <v>-0.00001711799328</v>
      </c>
      <c r="J18" s="77">
        <f t="shared" si="9"/>
        <v>-0.0008029908324</v>
      </c>
      <c r="K18" s="77">
        <f t="shared" si="10"/>
        <v>0.06068375798</v>
      </c>
      <c r="L18" s="23">
        <f t="shared" ref="L18:M18" si="25">U61</f>
        <v>-31.6223</v>
      </c>
      <c r="M18" s="23">
        <f t="shared" si="25"/>
        <v>1.62452</v>
      </c>
      <c r="N18" s="78">
        <f t="shared" si="12"/>
        <v>0.05137260731</v>
      </c>
      <c r="O18" s="78">
        <f t="shared" ref="O18:O23" si="27">M18/abs(C61)/D61</f>
        <v>0.06241935481</v>
      </c>
      <c r="P18" s="23"/>
      <c r="Q18" s="93"/>
      <c r="R18" s="95" t="s">
        <v>109</v>
      </c>
      <c r="S18" s="96">
        <f>$R$9/sqrt(sum(Y30:Y32))</f>
        <v>0.2622468134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0.8259166543</v>
      </c>
      <c r="D19" s="77">
        <f t="shared" si="3"/>
        <v>0.07834749663</v>
      </c>
      <c r="E19" s="77">
        <f t="shared" si="4"/>
        <v>0.02116153458</v>
      </c>
      <c r="F19" s="77">
        <f t="shared" si="5"/>
        <v>0.02218543029</v>
      </c>
      <c r="G19" s="77">
        <f t="shared" si="6"/>
        <v>0.01970005905</v>
      </c>
      <c r="H19" s="77">
        <f t="shared" si="7"/>
        <v>-0.007626802565</v>
      </c>
      <c r="I19" s="77">
        <f t="shared" si="8"/>
        <v>-0.00001677566906</v>
      </c>
      <c r="J19" s="77">
        <f t="shared" si="9"/>
        <v>-0.0008349994646</v>
      </c>
      <c r="K19" s="77">
        <f t="shared" si="10"/>
        <v>0.041153409</v>
      </c>
      <c r="L19" s="23">
        <f t="shared" ref="L19:M19" si="26">U62</f>
        <v>-36.4242</v>
      </c>
      <c r="M19" s="23">
        <f t="shared" si="26"/>
        <v>1.14465</v>
      </c>
      <c r="N19" s="78">
        <f t="shared" si="12"/>
        <v>0.03142553577</v>
      </c>
      <c r="O19" s="78">
        <f t="shared" si="27"/>
        <v>0.0380492821</v>
      </c>
      <c r="P19" s="97">
        <f>1/sqrt(1/O18^2+1/O19^2+1/O20^2)</f>
        <v>0.02276328132</v>
      </c>
      <c r="Q19" s="93"/>
      <c r="R19" s="95" t="s">
        <v>110</v>
      </c>
      <c r="S19" s="96">
        <f>$R$9/sqrt(sum(Y33:Y35))</f>
        <v>0.2472345336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0.8728342624</v>
      </c>
      <c r="D20" s="77">
        <f t="shared" si="3"/>
        <v>0.07156010386</v>
      </c>
      <c r="E20" s="77">
        <f t="shared" si="4"/>
        <v>0.01403023203</v>
      </c>
      <c r="F20" s="77">
        <f t="shared" si="5"/>
        <v>0.01558212541</v>
      </c>
      <c r="G20" s="77">
        <f t="shared" si="6"/>
        <v>0.01580776161</v>
      </c>
      <c r="H20" s="77">
        <f t="shared" si="7"/>
        <v>-0.008488413451</v>
      </c>
      <c r="I20" s="77">
        <f t="shared" si="8"/>
        <v>-0.000008112371072</v>
      </c>
      <c r="J20" s="77">
        <f t="shared" si="9"/>
        <v>-0.0006413153065</v>
      </c>
      <c r="K20" s="77">
        <f t="shared" si="10"/>
        <v>0.01930804233</v>
      </c>
      <c r="L20" s="23">
        <f t="shared" ref="L20:M20" si="28">U63</f>
        <v>-37.141</v>
      </c>
      <c r="M20" s="23">
        <f t="shared" si="28"/>
        <v>1.03424</v>
      </c>
      <c r="N20" s="78">
        <f t="shared" si="12"/>
        <v>0.02784631539</v>
      </c>
      <c r="O20" s="78">
        <f t="shared" si="27"/>
        <v>0.03190332528</v>
      </c>
      <c r="P20" s="23"/>
      <c r="Q20" s="93"/>
      <c r="R20" s="95" t="s">
        <v>111</v>
      </c>
      <c r="S20" s="96">
        <f>$R$9/sqrt(sum(Y36:Y38))</f>
        <v>0.09579062015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0.6595179925</v>
      </c>
      <c r="D21" s="77">
        <f t="shared" si="3"/>
        <v>0.1378234112</v>
      </c>
      <c r="E21" s="77">
        <f t="shared" si="4"/>
        <v>0.04434750517</v>
      </c>
      <c r="F21" s="77">
        <f t="shared" si="5"/>
        <v>0.04184209386</v>
      </c>
      <c r="G21" s="77">
        <f t="shared" si="6"/>
        <v>0.02119426273</v>
      </c>
      <c r="H21" s="77">
        <f t="shared" si="7"/>
        <v>-0.01291304</v>
      </c>
      <c r="I21" s="77">
        <f t="shared" si="8"/>
        <v>-0.00002774470841</v>
      </c>
      <c r="J21" s="77">
        <f t="shared" si="9"/>
        <v>-0.001800508814</v>
      </c>
      <c r="K21" s="77">
        <f t="shared" si="10"/>
        <v>0.1099796321</v>
      </c>
      <c r="L21" s="23">
        <f t="shared" ref="L21:M21" si="29">U64</f>
        <v>-30.6855</v>
      </c>
      <c r="M21" s="23">
        <f t="shared" si="29"/>
        <v>2.9323</v>
      </c>
      <c r="N21" s="78">
        <f t="shared" si="12"/>
        <v>0.09555979208</v>
      </c>
      <c r="O21" s="78">
        <f t="shared" si="27"/>
        <v>0.1448933815</v>
      </c>
      <c r="P21" s="23"/>
      <c r="Q21" s="93"/>
      <c r="R21" s="95" t="s">
        <v>112</v>
      </c>
      <c r="S21" s="96">
        <f>$R$9/sqrt(sum(Y39:Y41))</f>
        <v>0.02604066158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0.7312059113</v>
      </c>
      <c r="D22" s="77">
        <f t="shared" si="3"/>
        <v>0.116623507</v>
      </c>
      <c r="E22" s="77">
        <f t="shared" si="4"/>
        <v>0.02993225242</v>
      </c>
      <c r="F22" s="77">
        <f t="shared" si="5"/>
        <v>0.03062377325</v>
      </c>
      <c r="G22" s="77">
        <f t="shared" si="6"/>
        <v>0.01909091794</v>
      </c>
      <c r="H22" s="77">
        <f t="shared" si="7"/>
        <v>-0.01261932863</v>
      </c>
      <c r="I22" s="77">
        <f t="shared" si="8"/>
        <v>-0.00002277873834</v>
      </c>
      <c r="J22" s="77">
        <f t="shared" si="9"/>
        <v>-0.00123151192</v>
      </c>
      <c r="K22" s="77">
        <f t="shared" si="10"/>
        <v>0.08641315707</v>
      </c>
      <c r="L22" s="23">
        <f t="shared" ref="L22:M22" si="30">U65</f>
        <v>-30.6208</v>
      </c>
      <c r="M22" s="23">
        <f t="shared" si="30"/>
        <v>1.52501</v>
      </c>
      <c r="N22" s="78">
        <f t="shared" si="12"/>
        <v>0.04980307503</v>
      </c>
      <c r="O22" s="78">
        <f t="shared" si="27"/>
        <v>0.06811087584</v>
      </c>
      <c r="P22" s="97">
        <f>1/sqrt(1/O21^2+1/O22^2+1/O23^2)</f>
        <v>0.0469632002</v>
      </c>
      <c r="Q22" s="93"/>
      <c r="R22" s="95" t="s">
        <v>113</v>
      </c>
      <c r="S22" s="96">
        <f>$R$9/sqrt(sum(Y42:Y44))</f>
        <v>0.04112944214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0.7330934914</v>
      </c>
      <c r="D23" s="77">
        <f t="shared" si="3"/>
        <v>0.1475412624</v>
      </c>
      <c r="E23" s="77">
        <f t="shared" si="4"/>
        <v>0.0272510726</v>
      </c>
      <c r="F23" s="77">
        <f t="shared" si="5"/>
        <v>0.02643954135</v>
      </c>
      <c r="G23" s="77">
        <f t="shared" si="6"/>
        <v>0.02277190403</v>
      </c>
      <c r="H23" s="77">
        <f t="shared" si="7"/>
        <v>-0.01880769609</v>
      </c>
      <c r="I23" s="77">
        <f t="shared" si="8"/>
        <v>-0.00001899015902</v>
      </c>
      <c r="J23" s="77">
        <f t="shared" si="9"/>
        <v>-0.001199593421</v>
      </c>
      <c r="K23" s="77">
        <f t="shared" si="10"/>
        <v>0.06292331403</v>
      </c>
      <c r="L23" s="23">
        <f t="shared" ref="L23:M23" si="31">U66</f>
        <v>-28.8084</v>
      </c>
      <c r="M23" s="23">
        <f t="shared" si="31"/>
        <v>1.5313</v>
      </c>
      <c r="N23" s="78">
        <f t="shared" si="12"/>
        <v>0.05315463545</v>
      </c>
      <c r="O23" s="78">
        <f t="shared" si="27"/>
        <v>0.07250730783</v>
      </c>
      <c r="P23" s="23"/>
      <c r="Q23" s="93"/>
      <c r="R23" s="5" t="s">
        <v>114</v>
      </c>
      <c r="S23" s="86">
        <f>1/sqrt(1/S17^2+1/S18^2+1/S19^2+1/S20^2+1/S21^2+1/S22^2)</f>
        <v>0.02125658346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0.54146</v>
      </c>
      <c r="D27" s="96">
        <f t="shared" ref="D27:D44" si="35">F49</f>
        <v>0.442558</v>
      </c>
      <c r="E27" s="96">
        <f t="shared" ref="E27:E44" si="36">H49</f>
        <v>0.004864</v>
      </c>
      <c r="F27" s="96">
        <f t="shared" ref="F27:F44" si="37">J49</f>
        <v>0.004255</v>
      </c>
      <c r="G27" s="96">
        <f t="shared" ref="G27:G44" si="38">L49</f>
        <v>0.001587</v>
      </c>
      <c r="H27" s="96">
        <f t="shared" ref="H27:H44" si="39">N49</f>
        <v>0.004162</v>
      </c>
      <c r="I27" s="96">
        <f t="shared" ref="I27:I44" si="40">P49</f>
        <v>0.000051</v>
      </c>
      <c r="J27" s="96">
        <f t="shared" ref="J27:J44" si="41">R49</f>
        <v>0.000212</v>
      </c>
      <c r="K27" s="96">
        <f t="shared" ref="K27:K44" si="42">T49</f>
        <v>0.00085</v>
      </c>
      <c r="L27" s="99">
        <f t="shared" ref="L27:L44" si="43">W49</f>
        <v>212000000</v>
      </c>
      <c r="M27" s="65"/>
      <c r="O27" s="100">
        <f t="shared" ref="O27:W27" si="32">C27*$L27</f>
        <v>114789520</v>
      </c>
      <c r="P27" s="100">
        <f t="shared" si="32"/>
        <v>93822296</v>
      </c>
      <c r="Q27" s="100">
        <f t="shared" si="32"/>
        <v>1031168</v>
      </c>
      <c r="R27" s="100">
        <f t="shared" si="32"/>
        <v>902060</v>
      </c>
      <c r="S27" s="100">
        <f t="shared" si="32"/>
        <v>336444</v>
      </c>
      <c r="T27" s="100">
        <f t="shared" si="32"/>
        <v>882344</v>
      </c>
      <c r="U27" s="100">
        <f t="shared" si="32"/>
        <v>10812</v>
      </c>
      <c r="V27" s="100">
        <f t="shared" si="32"/>
        <v>44944</v>
      </c>
      <c r="W27" s="100">
        <f t="shared" si="32"/>
        <v>180200</v>
      </c>
      <c r="X27" s="65"/>
      <c r="Y27" s="78">
        <f t="shared" ref="Y27:AG27" si="33">O27/O$45</f>
        <v>0.0007683947018</v>
      </c>
      <c r="Z27" s="78">
        <f t="shared" si="33"/>
        <v>0.001423916384</v>
      </c>
      <c r="AA27" s="78">
        <f t="shared" si="33"/>
        <v>0.0007429796986</v>
      </c>
      <c r="AB27" s="78">
        <f t="shared" si="33"/>
        <v>0.000657568604</v>
      </c>
      <c r="AC27" s="78">
        <f t="shared" si="33"/>
        <v>0.0008500840161</v>
      </c>
      <c r="AD27" s="78">
        <f t="shared" si="33"/>
        <v>0.001348436139</v>
      </c>
      <c r="AE27" s="78">
        <f t="shared" si="33"/>
        <v>0.0008373165047</v>
      </c>
      <c r="AF27" s="78">
        <f t="shared" si="33"/>
        <v>0.0007283103674</v>
      </c>
      <c r="AG27" s="78">
        <f t="shared" si="33"/>
        <v>0.0008209356036</v>
      </c>
    </row>
    <row r="28">
      <c r="A28" s="76">
        <v>1.0</v>
      </c>
      <c r="B28" s="68" t="s">
        <v>96</v>
      </c>
      <c r="C28" s="96">
        <f t="shared" si="34"/>
        <v>0.494959</v>
      </c>
      <c r="D28" s="96">
        <f t="shared" si="35"/>
        <v>0.486785</v>
      </c>
      <c r="E28" s="96">
        <f t="shared" si="36"/>
        <v>0.007061</v>
      </c>
      <c r="F28" s="96">
        <f t="shared" si="37"/>
        <v>0.004518</v>
      </c>
      <c r="G28" s="96">
        <f t="shared" si="38"/>
        <v>0.001546</v>
      </c>
      <c r="H28" s="96">
        <f t="shared" si="39"/>
        <v>0.004162</v>
      </c>
      <c r="I28" s="96">
        <f t="shared" si="40"/>
        <v>0.0000288</v>
      </c>
      <c r="J28" s="96">
        <f t="shared" si="41"/>
        <v>0.000246</v>
      </c>
      <c r="K28" s="96">
        <f t="shared" si="42"/>
        <v>0.000695</v>
      </c>
      <c r="L28" s="99">
        <f t="shared" si="43"/>
        <v>530000000</v>
      </c>
      <c r="M28" s="65"/>
      <c r="O28" s="100">
        <f t="shared" ref="O28:W28" si="44">C28*$L28</f>
        <v>262328270</v>
      </c>
      <c r="P28" s="100">
        <f t="shared" si="44"/>
        <v>257996050</v>
      </c>
      <c r="Q28" s="100">
        <f t="shared" si="44"/>
        <v>3742330</v>
      </c>
      <c r="R28" s="100">
        <f t="shared" si="44"/>
        <v>2394540</v>
      </c>
      <c r="S28" s="100">
        <f t="shared" si="44"/>
        <v>819380</v>
      </c>
      <c r="T28" s="100">
        <f t="shared" si="44"/>
        <v>2205860</v>
      </c>
      <c r="U28" s="100">
        <f t="shared" si="44"/>
        <v>15264</v>
      </c>
      <c r="V28" s="100">
        <f t="shared" si="44"/>
        <v>130380</v>
      </c>
      <c r="W28" s="100">
        <f t="shared" si="44"/>
        <v>368350</v>
      </c>
      <c r="X28" s="65"/>
      <c r="Y28" s="78">
        <f t="shared" ref="Y28:AG28" si="45">O28/O$45</f>
        <v>0.001756010939</v>
      </c>
      <c r="Z28" s="78">
        <f t="shared" si="45"/>
        <v>0.0039155384</v>
      </c>
      <c r="AA28" s="78">
        <f t="shared" si="45"/>
        <v>0.002696432798</v>
      </c>
      <c r="AB28" s="78">
        <f t="shared" si="45"/>
        <v>0.0017455317</v>
      </c>
      <c r="AC28" s="78">
        <f t="shared" si="45"/>
        <v>0.002070305433</v>
      </c>
      <c r="AD28" s="78">
        <f t="shared" si="45"/>
        <v>0.003371090347</v>
      </c>
      <c r="AE28" s="78">
        <f t="shared" si="45"/>
        <v>0.001182093889</v>
      </c>
      <c r="AF28" s="78">
        <f t="shared" si="45"/>
        <v>0.002112787151</v>
      </c>
      <c r="AG28" s="78">
        <f t="shared" si="45"/>
        <v>0.001678088954</v>
      </c>
    </row>
    <row r="29">
      <c r="A29" s="76">
        <v>1.0</v>
      </c>
      <c r="B29" s="68" t="s">
        <v>98</v>
      </c>
      <c r="C29" s="96">
        <f t="shared" si="34"/>
        <v>0.427091</v>
      </c>
      <c r="D29" s="96">
        <f t="shared" si="35"/>
        <v>0.554691</v>
      </c>
      <c r="E29" s="96">
        <f t="shared" si="36"/>
        <v>0.005436</v>
      </c>
      <c r="F29" s="96">
        <f t="shared" si="37"/>
        <v>0.005046</v>
      </c>
      <c r="G29" s="96">
        <f t="shared" si="38"/>
        <v>0.001265</v>
      </c>
      <c r="H29" s="96">
        <f t="shared" si="39"/>
        <v>0.00554</v>
      </c>
      <c r="I29" s="96">
        <f t="shared" si="40"/>
        <v>0.0000604</v>
      </c>
      <c r="J29" s="96">
        <f t="shared" si="41"/>
        <v>0.000276</v>
      </c>
      <c r="K29" s="96">
        <f t="shared" si="42"/>
        <v>0.000594</v>
      </c>
      <c r="L29" s="99">
        <f t="shared" si="43"/>
        <v>296000000</v>
      </c>
      <c r="M29" s="65"/>
      <c r="O29" s="100">
        <f t="shared" ref="O29:W29" si="46">C29*$L29</f>
        <v>126418936</v>
      </c>
      <c r="P29" s="100">
        <f t="shared" si="46"/>
        <v>164188536</v>
      </c>
      <c r="Q29" s="100">
        <f t="shared" si="46"/>
        <v>1609056</v>
      </c>
      <c r="R29" s="100">
        <f t="shared" si="46"/>
        <v>1493616</v>
      </c>
      <c r="S29" s="100">
        <f t="shared" si="46"/>
        <v>374440</v>
      </c>
      <c r="T29" s="100">
        <f t="shared" si="46"/>
        <v>1639840</v>
      </c>
      <c r="U29" s="100">
        <f t="shared" si="46"/>
        <v>17878.4</v>
      </c>
      <c r="V29" s="100">
        <f t="shared" si="46"/>
        <v>81696</v>
      </c>
      <c r="W29" s="100">
        <f t="shared" si="46"/>
        <v>175824</v>
      </c>
      <c r="X29" s="65"/>
      <c r="Y29" s="78">
        <f t="shared" ref="Y29:AG29" si="47">O29/O$45</f>
        <v>0.0008462413697</v>
      </c>
      <c r="Z29" s="78">
        <f t="shared" si="47"/>
        <v>0.002491846358</v>
      </c>
      <c r="AA29" s="78">
        <f t="shared" si="47"/>
        <v>0.001159360979</v>
      </c>
      <c r="AB29" s="78">
        <f t="shared" si="47"/>
        <v>0.001088791198</v>
      </c>
      <c r="AC29" s="78">
        <f t="shared" si="47"/>
        <v>0.0009460874885</v>
      </c>
      <c r="AD29" s="78">
        <f t="shared" si="47"/>
        <v>0.002506074182</v>
      </c>
      <c r="AE29" s="78">
        <f t="shared" si="47"/>
        <v>0.001384561542</v>
      </c>
      <c r="AF29" s="78">
        <f t="shared" si="47"/>
        <v>0.001323870679</v>
      </c>
      <c r="AG29" s="78">
        <f t="shared" si="47"/>
        <v>0.0008009998977</v>
      </c>
    </row>
    <row r="30">
      <c r="A30" s="76">
        <v>2.0</v>
      </c>
      <c r="B30" s="68" t="s">
        <v>94</v>
      </c>
      <c r="C30" s="96">
        <f t="shared" si="34"/>
        <v>0.293686</v>
      </c>
      <c r="D30" s="96">
        <f t="shared" si="35"/>
        <v>0.654783</v>
      </c>
      <c r="E30" s="96">
        <f t="shared" si="36"/>
        <v>0.027677</v>
      </c>
      <c r="F30" s="96">
        <f t="shared" si="37"/>
        <v>0.017842</v>
      </c>
      <c r="G30" s="96">
        <f t="shared" si="38"/>
        <v>0.001005</v>
      </c>
      <c r="H30" s="96">
        <f t="shared" si="39"/>
        <v>0.00309</v>
      </c>
      <c r="I30" s="96">
        <f t="shared" si="40"/>
        <v>0.000255</v>
      </c>
      <c r="J30" s="96">
        <f t="shared" si="41"/>
        <v>0.000933</v>
      </c>
      <c r="K30" s="96">
        <f t="shared" si="42"/>
        <v>0.00073</v>
      </c>
      <c r="L30" s="99">
        <f t="shared" si="43"/>
        <v>734000000</v>
      </c>
      <c r="M30" s="65"/>
      <c r="O30" s="100">
        <f t="shared" ref="O30:W30" si="48">C30*$L30</f>
        <v>215565524</v>
      </c>
      <c r="P30" s="100">
        <f t="shared" si="48"/>
        <v>480610722</v>
      </c>
      <c r="Q30" s="100">
        <f t="shared" si="48"/>
        <v>20314918</v>
      </c>
      <c r="R30" s="100">
        <f t="shared" si="48"/>
        <v>13096028</v>
      </c>
      <c r="S30" s="100">
        <f t="shared" si="48"/>
        <v>737670</v>
      </c>
      <c r="T30" s="100">
        <f t="shared" si="48"/>
        <v>2268060</v>
      </c>
      <c r="U30" s="100">
        <f t="shared" si="48"/>
        <v>187170</v>
      </c>
      <c r="V30" s="100">
        <f t="shared" si="48"/>
        <v>684822</v>
      </c>
      <c r="W30" s="100">
        <f t="shared" si="48"/>
        <v>535820</v>
      </c>
      <c r="X30" s="65"/>
      <c r="Y30" s="78">
        <f t="shared" ref="Y30:AG30" si="49">O30/O$45</f>
        <v>0.001442983702</v>
      </c>
      <c r="Z30" s="78">
        <f t="shared" si="49"/>
        <v>0.007294102903</v>
      </c>
      <c r="AA30" s="78">
        <f t="shared" si="49"/>
        <v>0.01463735459</v>
      </c>
      <c r="AB30" s="78">
        <f t="shared" si="49"/>
        <v>0.009546523346</v>
      </c>
      <c r="AC30" s="78">
        <f t="shared" si="49"/>
        <v>0.001863850971</v>
      </c>
      <c r="AD30" s="78">
        <f t="shared" si="49"/>
        <v>0.003466147068</v>
      </c>
      <c r="AE30" s="78">
        <f t="shared" si="49"/>
        <v>0.01449505459</v>
      </c>
      <c r="AF30" s="78">
        <f t="shared" si="49"/>
        <v>0.01109743152</v>
      </c>
      <c r="AG30" s="78">
        <f t="shared" si="49"/>
        <v>0.002441030606</v>
      </c>
    </row>
    <row r="31">
      <c r="A31" s="76">
        <v>2.0</v>
      </c>
      <c r="B31" s="68" t="s">
        <v>96</v>
      </c>
      <c r="C31" s="96">
        <f t="shared" si="34"/>
        <v>0.126331</v>
      </c>
      <c r="D31" s="96">
        <f t="shared" si="35"/>
        <v>0.811447</v>
      </c>
      <c r="E31" s="96">
        <f t="shared" si="36"/>
        <v>0.037285</v>
      </c>
      <c r="F31" s="96">
        <f t="shared" si="37"/>
        <v>0.018429</v>
      </c>
      <c r="G31" s="96">
        <f t="shared" si="38"/>
        <v>0.000382</v>
      </c>
      <c r="H31" s="96">
        <f t="shared" si="39"/>
        <v>0.004143</v>
      </c>
      <c r="I31" s="96">
        <f t="shared" si="40"/>
        <v>0.000374</v>
      </c>
      <c r="J31" s="96">
        <f t="shared" si="41"/>
        <v>0.001332</v>
      </c>
      <c r="K31" s="96">
        <f t="shared" si="42"/>
        <v>0.000276</v>
      </c>
      <c r="L31" s="99">
        <f t="shared" si="43"/>
        <v>3950000000</v>
      </c>
      <c r="M31" s="65"/>
      <c r="O31" s="100">
        <f t="shared" ref="O31:W31" si="50">C31*$L31</f>
        <v>499007450</v>
      </c>
      <c r="P31" s="100">
        <f t="shared" si="50"/>
        <v>3205215650</v>
      </c>
      <c r="Q31" s="100">
        <f t="shared" si="50"/>
        <v>147275750</v>
      </c>
      <c r="R31" s="100">
        <f t="shared" si="50"/>
        <v>72794550</v>
      </c>
      <c r="S31" s="100">
        <f t="shared" si="50"/>
        <v>1508900</v>
      </c>
      <c r="T31" s="100">
        <f t="shared" si="50"/>
        <v>16364850</v>
      </c>
      <c r="U31" s="100">
        <f t="shared" si="50"/>
        <v>1477300</v>
      </c>
      <c r="V31" s="100">
        <f t="shared" si="50"/>
        <v>5261400</v>
      </c>
      <c r="W31" s="100">
        <f t="shared" si="50"/>
        <v>1090200</v>
      </c>
      <c r="X31" s="65"/>
      <c r="Y31" s="78">
        <f t="shared" ref="Y31:AG31" si="51">O31/O$45</f>
        <v>0.003340328287</v>
      </c>
      <c r="Z31" s="78">
        <f t="shared" si="51"/>
        <v>0.04864471745</v>
      </c>
      <c r="AA31" s="78">
        <f t="shared" si="51"/>
        <v>0.1061154849</v>
      </c>
      <c r="AB31" s="78">
        <f t="shared" si="51"/>
        <v>0.05306455293</v>
      </c>
      <c r="AC31" s="78">
        <f t="shared" si="51"/>
        <v>0.003812497093</v>
      </c>
      <c r="AD31" s="78">
        <f t="shared" si="51"/>
        <v>0.02500946926</v>
      </c>
      <c r="AE31" s="78">
        <f t="shared" si="51"/>
        <v>0.1144069249</v>
      </c>
      <c r="AF31" s="78">
        <f t="shared" si="51"/>
        <v>0.08526014968</v>
      </c>
      <c r="AG31" s="78">
        <f t="shared" si="51"/>
        <v>0.004966614845</v>
      </c>
    </row>
    <row r="32">
      <c r="A32" s="76">
        <v>2.0</v>
      </c>
      <c r="B32" s="68" t="s">
        <v>98</v>
      </c>
      <c r="C32" s="96">
        <f t="shared" si="34"/>
        <v>0.019626</v>
      </c>
      <c r="D32" s="96">
        <f t="shared" si="35"/>
        <v>0.9491</v>
      </c>
      <c r="E32" s="96">
        <f t="shared" si="36"/>
        <v>0.014558</v>
      </c>
      <c r="F32" s="96">
        <f t="shared" si="37"/>
        <v>0.004496</v>
      </c>
      <c r="G32" s="96">
        <f t="shared" si="38"/>
        <v>0.0000611</v>
      </c>
      <c r="H32" s="96">
        <f t="shared" si="39"/>
        <v>0.010936</v>
      </c>
      <c r="I32" s="96">
        <f t="shared" si="40"/>
        <v>0.000252</v>
      </c>
      <c r="J32" s="96">
        <f t="shared" si="41"/>
        <v>0.000924</v>
      </c>
      <c r="K32" s="96">
        <f t="shared" si="42"/>
        <v>0.0000462</v>
      </c>
      <c r="L32" s="99">
        <f t="shared" si="43"/>
        <v>13600000000</v>
      </c>
      <c r="M32" s="65"/>
      <c r="O32" s="100">
        <f t="shared" ref="O32:W32" si="52">C32*$L32</f>
        <v>266913600</v>
      </c>
      <c r="P32" s="100">
        <f t="shared" si="52"/>
        <v>12907760000</v>
      </c>
      <c r="Q32" s="100">
        <f t="shared" si="52"/>
        <v>197988800</v>
      </c>
      <c r="R32" s="100">
        <f t="shared" si="52"/>
        <v>61145600</v>
      </c>
      <c r="S32" s="100">
        <f t="shared" si="52"/>
        <v>830960</v>
      </c>
      <c r="T32" s="100">
        <f t="shared" si="52"/>
        <v>148729600</v>
      </c>
      <c r="U32" s="100">
        <f t="shared" si="52"/>
        <v>3427200</v>
      </c>
      <c r="V32" s="100">
        <f t="shared" si="52"/>
        <v>12566400</v>
      </c>
      <c r="W32" s="100">
        <f t="shared" si="52"/>
        <v>628320</v>
      </c>
      <c r="X32" s="65"/>
      <c r="Y32" s="78">
        <f t="shared" ref="Y32:AG32" si="53">O32/O$45</f>
        <v>0.001786704885</v>
      </c>
      <c r="Z32" s="78">
        <f t="shared" si="53"/>
        <v>0.1958976889</v>
      </c>
      <c r="AA32" s="78">
        <f t="shared" si="53"/>
        <v>0.1426553762</v>
      </c>
      <c r="AB32" s="78">
        <f t="shared" si="53"/>
        <v>0.04457289629</v>
      </c>
      <c r="AC32" s="78">
        <f t="shared" si="53"/>
        <v>0.002099564308</v>
      </c>
      <c r="AD32" s="78">
        <f t="shared" si="53"/>
        <v>0.2272949865</v>
      </c>
      <c r="AE32" s="78">
        <f t="shared" si="53"/>
        <v>0.2654135336</v>
      </c>
      <c r="AF32" s="78">
        <f t="shared" si="53"/>
        <v>0.2036365121</v>
      </c>
      <c r="AG32" s="78">
        <f t="shared" si="53"/>
        <v>0.002862432067</v>
      </c>
    </row>
    <row r="33">
      <c r="A33" s="76">
        <v>3.0</v>
      </c>
      <c r="B33" s="68" t="s">
        <v>94</v>
      </c>
      <c r="C33" s="96">
        <f t="shared" si="34"/>
        <v>0.24964</v>
      </c>
      <c r="D33" s="96">
        <f t="shared" si="35"/>
        <v>0.676555</v>
      </c>
      <c r="E33" s="96">
        <f t="shared" si="36"/>
        <v>0.022516</v>
      </c>
      <c r="F33" s="96">
        <f t="shared" si="37"/>
        <v>0.039353</v>
      </c>
      <c r="G33" s="96">
        <f t="shared" si="38"/>
        <v>0.005017</v>
      </c>
      <c r="H33" s="96">
        <f t="shared" si="39"/>
        <v>0.003899</v>
      </c>
      <c r="I33" s="96">
        <f t="shared" si="40"/>
        <v>0.000188</v>
      </c>
      <c r="J33" s="96">
        <f t="shared" si="41"/>
        <v>0.000871</v>
      </c>
      <c r="K33" s="96">
        <f t="shared" si="42"/>
        <v>0.001962</v>
      </c>
      <c r="L33" s="99">
        <f t="shared" si="43"/>
        <v>971000000</v>
      </c>
      <c r="M33" s="65"/>
      <c r="O33" s="100">
        <f t="shared" ref="O33:W33" si="54">C33*$L33</f>
        <v>242400440</v>
      </c>
      <c r="P33" s="100">
        <f t="shared" si="54"/>
        <v>656934905</v>
      </c>
      <c r="Q33" s="100">
        <f t="shared" si="54"/>
        <v>21863036</v>
      </c>
      <c r="R33" s="100">
        <f t="shared" si="54"/>
        <v>38211763</v>
      </c>
      <c r="S33" s="100">
        <f t="shared" si="54"/>
        <v>4871507</v>
      </c>
      <c r="T33" s="100">
        <f t="shared" si="54"/>
        <v>3785929</v>
      </c>
      <c r="U33" s="100">
        <f t="shared" si="54"/>
        <v>182548</v>
      </c>
      <c r="V33" s="100">
        <f t="shared" si="54"/>
        <v>845741</v>
      </c>
      <c r="W33" s="100">
        <f t="shared" si="54"/>
        <v>1905102</v>
      </c>
      <c r="X33" s="65"/>
      <c r="Y33" s="78">
        <f t="shared" ref="Y33:AG33" si="55">O33/O$45</f>
        <v>0.001622615147</v>
      </c>
      <c r="Z33" s="78">
        <f t="shared" si="55"/>
        <v>0.009970128793</v>
      </c>
      <c r="AA33" s="78">
        <f t="shared" si="55"/>
        <v>0.01575280837</v>
      </c>
      <c r="AB33" s="78">
        <f t="shared" si="55"/>
        <v>0.02785497157</v>
      </c>
      <c r="AC33" s="78">
        <f t="shared" si="55"/>
        <v>0.01230870586</v>
      </c>
      <c r="AD33" s="78">
        <f t="shared" si="55"/>
        <v>0.00578581991</v>
      </c>
      <c r="AE33" s="78">
        <f t="shared" si="55"/>
        <v>0.01413711185</v>
      </c>
      <c r="AF33" s="78">
        <f t="shared" si="55"/>
        <v>0.01370509831</v>
      </c>
      <c r="AG33" s="78">
        <f t="shared" si="55"/>
        <v>0.008679056939</v>
      </c>
    </row>
    <row r="34">
      <c r="A34" s="76">
        <v>3.0</v>
      </c>
      <c r="B34" s="68" t="s">
        <v>96</v>
      </c>
      <c r="C34" s="96">
        <f t="shared" si="34"/>
        <v>0.07897</v>
      </c>
      <c r="D34" s="96">
        <f t="shared" si="35"/>
        <v>0.837207</v>
      </c>
      <c r="E34" s="96">
        <f t="shared" si="36"/>
        <v>0.034844</v>
      </c>
      <c r="F34" s="96">
        <f t="shared" si="37"/>
        <v>0.03864</v>
      </c>
      <c r="G34" s="96">
        <f t="shared" si="38"/>
        <v>0.001787</v>
      </c>
      <c r="H34" s="96">
        <f t="shared" si="39"/>
        <v>0.006297</v>
      </c>
      <c r="I34" s="96">
        <f t="shared" si="40"/>
        <v>0.000268</v>
      </c>
      <c r="J34" s="96">
        <f t="shared" si="41"/>
        <v>0.00138</v>
      </c>
      <c r="K34" s="96">
        <f t="shared" si="42"/>
        <v>0.000608</v>
      </c>
      <c r="L34" s="99">
        <f t="shared" si="43"/>
        <v>6990000000</v>
      </c>
      <c r="M34" s="65"/>
      <c r="O34" s="100">
        <f t="shared" ref="O34:W34" si="56">C34*$L34</f>
        <v>552000300</v>
      </c>
      <c r="P34" s="100">
        <f t="shared" si="56"/>
        <v>5852076930</v>
      </c>
      <c r="Q34" s="100">
        <f t="shared" si="56"/>
        <v>243559560</v>
      </c>
      <c r="R34" s="100">
        <f t="shared" si="56"/>
        <v>270093600</v>
      </c>
      <c r="S34" s="100">
        <f t="shared" si="56"/>
        <v>12491130</v>
      </c>
      <c r="T34" s="100">
        <f t="shared" si="56"/>
        <v>44016030</v>
      </c>
      <c r="U34" s="100">
        <f t="shared" si="56"/>
        <v>1873320</v>
      </c>
      <c r="V34" s="100">
        <f t="shared" si="56"/>
        <v>9646200</v>
      </c>
      <c r="W34" s="100">
        <f t="shared" si="56"/>
        <v>4249920</v>
      </c>
      <c r="X34" s="65"/>
      <c r="Y34" s="78">
        <f t="shared" ref="Y34:AG34" si="57">O34/O$45</f>
        <v>0.003695059496</v>
      </c>
      <c r="Z34" s="78">
        <f t="shared" si="57"/>
        <v>0.08881543704</v>
      </c>
      <c r="AA34" s="78">
        <f t="shared" si="57"/>
        <v>0.175490132</v>
      </c>
      <c r="AB34" s="78">
        <f t="shared" si="57"/>
        <v>0.1968883128</v>
      </c>
      <c r="AC34" s="78">
        <f t="shared" si="57"/>
        <v>0.03156100259</v>
      </c>
      <c r="AD34" s="78">
        <f t="shared" si="57"/>
        <v>0.06726719459</v>
      </c>
      <c r="AE34" s="78">
        <f t="shared" si="57"/>
        <v>0.1450760039</v>
      </c>
      <c r="AF34" s="78">
        <f t="shared" si="57"/>
        <v>0.1563151359</v>
      </c>
      <c r="AG34" s="78">
        <f t="shared" si="57"/>
        <v>0.01936132431</v>
      </c>
    </row>
    <row r="35">
      <c r="A35" s="76">
        <v>3.0</v>
      </c>
      <c r="B35" s="68" t="s">
        <v>98</v>
      </c>
      <c r="C35" s="96">
        <f t="shared" si="34"/>
        <v>0.026487</v>
      </c>
      <c r="D35" s="96">
        <f t="shared" si="35"/>
        <v>0.895269</v>
      </c>
      <c r="E35" s="96">
        <f t="shared" si="36"/>
        <v>0.034692</v>
      </c>
      <c r="F35" s="96">
        <f t="shared" si="37"/>
        <v>0.032583</v>
      </c>
      <c r="G35" s="96">
        <f t="shared" si="38"/>
        <v>0.000646</v>
      </c>
      <c r="H35" s="96">
        <f t="shared" si="39"/>
        <v>0.008555</v>
      </c>
      <c r="I35" s="96">
        <f t="shared" si="40"/>
        <v>0.000231</v>
      </c>
      <c r="J35" s="96">
        <f t="shared" si="41"/>
        <v>0.001331</v>
      </c>
      <c r="K35" s="96">
        <f t="shared" si="42"/>
        <v>0.000205</v>
      </c>
      <c r="L35" s="99">
        <f t="shared" si="43"/>
        <v>11700000000</v>
      </c>
      <c r="M35" s="65"/>
      <c r="O35" s="100">
        <f t="shared" ref="O35:W35" si="58">C35*$L35</f>
        <v>309897900</v>
      </c>
      <c r="P35" s="100">
        <f t="shared" si="58"/>
        <v>10474647300</v>
      </c>
      <c r="Q35" s="100">
        <f t="shared" si="58"/>
        <v>405896400</v>
      </c>
      <c r="R35" s="100">
        <f t="shared" si="58"/>
        <v>381221100</v>
      </c>
      <c r="S35" s="100">
        <f t="shared" si="58"/>
        <v>7558200</v>
      </c>
      <c r="T35" s="100">
        <f t="shared" si="58"/>
        <v>100093500</v>
      </c>
      <c r="U35" s="100">
        <f t="shared" si="58"/>
        <v>2702700</v>
      </c>
      <c r="V35" s="100">
        <f t="shared" si="58"/>
        <v>15572700</v>
      </c>
      <c r="W35" s="100">
        <f t="shared" si="58"/>
        <v>2398500</v>
      </c>
      <c r="X35" s="65"/>
      <c r="Y35" s="78">
        <f t="shared" ref="Y35:AG35" si="59">O35/O$45</f>
        <v>0.002074439413</v>
      </c>
      <c r="Z35" s="78">
        <f t="shared" si="59"/>
        <v>0.1589709754</v>
      </c>
      <c r="AA35" s="78">
        <f t="shared" si="59"/>
        <v>0.2924574705</v>
      </c>
      <c r="AB35" s="78">
        <f t="shared" si="59"/>
        <v>0.2778961782</v>
      </c>
      <c r="AC35" s="78">
        <f t="shared" si="59"/>
        <v>0.01909710088</v>
      </c>
      <c r="AD35" s="78">
        <f t="shared" si="59"/>
        <v>0.1529672017</v>
      </c>
      <c r="AE35" s="78">
        <f t="shared" si="59"/>
        <v>0.2093058932</v>
      </c>
      <c r="AF35" s="78">
        <f t="shared" si="59"/>
        <v>0.2523531252</v>
      </c>
      <c r="AG35" s="78">
        <f t="shared" si="59"/>
        <v>0.010926826</v>
      </c>
    </row>
    <row r="36">
      <c r="A36" s="76">
        <v>4.0</v>
      </c>
      <c r="B36" s="68" t="s">
        <v>94</v>
      </c>
      <c r="C36" s="96">
        <f t="shared" si="34"/>
        <v>0.330419</v>
      </c>
      <c r="D36" s="96">
        <f t="shared" si="35"/>
        <v>0.624222</v>
      </c>
      <c r="E36" s="96">
        <f t="shared" si="36"/>
        <v>0.00972</v>
      </c>
      <c r="F36" s="96">
        <f t="shared" si="37"/>
        <v>0.011505</v>
      </c>
      <c r="G36" s="96">
        <f t="shared" si="38"/>
        <v>0.012021</v>
      </c>
      <c r="H36" s="96">
        <f t="shared" si="39"/>
        <v>0.003826</v>
      </c>
      <c r="I36" s="96">
        <f t="shared" si="40"/>
        <v>0.0000794</v>
      </c>
      <c r="J36" s="96">
        <f t="shared" si="41"/>
        <v>0.000367</v>
      </c>
      <c r="K36" s="96">
        <f t="shared" si="42"/>
        <v>0.007841</v>
      </c>
      <c r="L36" s="99">
        <f t="shared" si="43"/>
        <v>1820000000</v>
      </c>
      <c r="M36" s="65"/>
      <c r="O36" s="100">
        <f t="shared" ref="O36:W36" si="60">C36*$L36</f>
        <v>601362580</v>
      </c>
      <c r="P36" s="100">
        <f t="shared" si="60"/>
        <v>1136084040</v>
      </c>
      <c r="Q36" s="100">
        <f t="shared" si="60"/>
        <v>17690400</v>
      </c>
      <c r="R36" s="100">
        <f t="shared" si="60"/>
        <v>20939100</v>
      </c>
      <c r="S36" s="100">
        <f t="shared" si="60"/>
        <v>21878220</v>
      </c>
      <c r="T36" s="100">
        <f t="shared" si="60"/>
        <v>6963320</v>
      </c>
      <c r="U36" s="100">
        <f t="shared" si="60"/>
        <v>144508</v>
      </c>
      <c r="V36" s="100">
        <f t="shared" si="60"/>
        <v>667940</v>
      </c>
      <c r="W36" s="100">
        <f t="shared" si="60"/>
        <v>14270620</v>
      </c>
      <c r="X36" s="65"/>
      <c r="Y36" s="78">
        <f t="shared" ref="Y36:AG36" si="61">O36/O$45</f>
        <v>0.00402548787</v>
      </c>
      <c r="Z36" s="78">
        <f t="shared" si="61"/>
        <v>0.01724204957</v>
      </c>
      <c r="AA36" s="78">
        <f t="shared" si="61"/>
        <v>0.01274633043</v>
      </c>
      <c r="AB36" s="78">
        <f t="shared" si="61"/>
        <v>0.01526383473</v>
      </c>
      <c r="AC36" s="78">
        <f t="shared" si="61"/>
        <v>0.0552791107</v>
      </c>
      <c r="AD36" s="78">
        <f t="shared" si="61"/>
        <v>0.01064164581</v>
      </c>
      <c r="AE36" s="78">
        <f t="shared" si="61"/>
        <v>0.01119117032</v>
      </c>
      <c r="AF36" s="78">
        <f t="shared" si="61"/>
        <v>0.0108238614</v>
      </c>
      <c r="AG36" s="78">
        <f t="shared" si="61"/>
        <v>0.06501254186</v>
      </c>
    </row>
    <row r="37">
      <c r="A37" s="76">
        <v>4.0</v>
      </c>
      <c r="B37" s="68" t="s">
        <v>96</v>
      </c>
      <c r="C37" s="96">
        <f t="shared" si="34"/>
        <v>0.235471</v>
      </c>
      <c r="D37" s="96">
        <f t="shared" si="35"/>
        <v>0.705856</v>
      </c>
      <c r="E37" s="96">
        <f t="shared" si="36"/>
        <v>0.012803</v>
      </c>
      <c r="F37" s="96">
        <f t="shared" si="37"/>
        <v>0.022907</v>
      </c>
      <c r="G37" s="96">
        <f t="shared" si="38"/>
        <v>0.012541</v>
      </c>
      <c r="H37" s="96">
        <f t="shared" si="39"/>
        <v>0.005307</v>
      </c>
      <c r="I37" s="96">
        <f t="shared" si="40"/>
        <v>0.000113</v>
      </c>
      <c r="J37" s="96">
        <f t="shared" si="41"/>
        <v>0.000615</v>
      </c>
      <c r="K37" s="96">
        <f t="shared" si="42"/>
        <v>0.004388</v>
      </c>
      <c r="L37" s="99">
        <f t="shared" si="43"/>
        <v>5870000000</v>
      </c>
      <c r="M37" s="65"/>
      <c r="O37" s="100">
        <f t="shared" ref="O37:W37" si="62">C37*$L37</f>
        <v>1382214770</v>
      </c>
      <c r="P37" s="100">
        <f t="shared" si="62"/>
        <v>4143374720</v>
      </c>
      <c r="Q37" s="100">
        <f t="shared" si="62"/>
        <v>75153610</v>
      </c>
      <c r="R37" s="100">
        <f t="shared" si="62"/>
        <v>134464090</v>
      </c>
      <c r="S37" s="100">
        <f t="shared" si="62"/>
        <v>73615670</v>
      </c>
      <c r="T37" s="100">
        <f t="shared" si="62"/>
        <v>31152090</v>
      </c>
      <c r="U37" s="100">
        <f t="shared" si="62"/>
        <v>663310</v>
      </c>
      <c r="V37" s="100">
        <f t="shared" si="62"/>
        <v>3610050</v>
      </c>
      <c r="W37" s="100">
        <f t="shared" si="62"/>
        <v>25757560</v>
      </c>
      <c r="X37" s="65"/>
      <c r="Y37" s="78">
        <f t="shared" ref="Y37:AG37" si="63">O37/O$45</f>
        <v>0.009252469268</v>
      </c>
      <c r="Z37" s="78">
        <f t="shared" si="63"/>
        <v>0.06288291166</v>
      </c>
      <c r="AA37" s="78">
        <f t="shared" si="63"/>
        <v>0.05414986356</v>
      </c>
      <c r="AB37" s="78">
        <f t="shared" si="63"/>
        <v>0.09801938224</v>
      </c>
      <c r="AC37" s="78">
        <f t="shared" si="63"/>
        <v>0.1860027357</v>
      </c>
      <c r="AD37" s="78">
        <f t="shared" si="63"/>
        <v>0.04760796691</v>
      </c>
      <c r="AE37" s="78">
        <f t="shared" si="63"/>
        <v>0.05136888741</v>
      </c>
      <c r="AF37" s="78">
        <f t="shared" si="63"/>
        <v>0.05850028573</v>
      </c>
      <c r="AG37" s="78">
        <f t="shared" si="63"/>
        <v>0.1173434965</v>
      </c>
    </row>
    <row r="38">
      <c r="A38" s="76">
        <v>4.0</v>
      </c>
      <c r="B38" s="68" t="s">
        <v>98</v>
      </c>
      <c r="C38" s="96">
        <f t="shared" si="34"/>
        <v>0.429817</v>
      </c>
      <c r="D38" s="96">
        <f t="shared" si="35"/>
        <v>0.532378</v>
      </c>
      <c r="E38" s="96">
        <f t="shared" si="36"/>
        <v>0.008347</v>
      </c>
      <c r="F38" s="96">
        <f t="shared" si="37"/>
        <v>0.017322</v>
      </c>
      <c r="G38" s="96">
        <f t="shared" si="38"/>
        <v>0.005483</v>
      </c>
      <c r="H38" s="96">
        <f t="shared" si="39"/>
        <v>0.00497</v>
      </c>
      <c r="I38" s="96">
        <f t="shared" si="40"/>
        <v>0.0000761</v>
      </c>
      <c r="J38" s="96">
        <f t="shared" si="41"/>
        <v>0.000438</v>
      </c>
      <c r="K38" s="96">
        <f t="shared" si="42"/>
        <v>0.001169</v>
      </c>
      <c r="L38" s="99">
        <f t="shared" si="43"/>
        <v>12500000000</v>
      </c>
      <c r="M38" s="65"/>
      <c r="O38" s="100">
        <f t="shared" ref="O38:W38" si="64">C38*$L38</f>
        <v>5372712500</v>
      </c>
      <c r="P38" s="100">
        <f t="shared" si="64"/>
        <v>6654725000</v>
      </c>
      <c r="Q38" s="100">
        <f t="shared" si="64"/>
        <v>104337500</v>
      </c>
      <c r="R38" s="100">
        <f t="shared" si="64"/>
        <v>216525000</v>
      </c>
      <c r="S38" s="100">
        <f t="shared" si="64"/>
        <v>68537500</v>
      </c>
      <c r="T38" s="100">
        <f t="shared" si="64"/>
        <v>62125000</v>
      </c>
      <c r="U38" s="100">
        <f t="shared" si="64"/>
        <v>951250</v>
      </c>
      <c r="V38" s="100">
        <f t="shared" si="64"/>
        <v>5475000</v>
      </c>
      <c r="W38" s="100">
        <f t="shared" si="64"/>
        <v>14612500</v>
      </c>
      <c r="X38" s="65"/>
      <c r="Y38" s="78">
        <f t="shared" ref="Y38:AG38" si="65">O38/O$45</f>
        <v>0.03596464049</v>
      </c>
      <c r="Z38" s="78">
        <f t="shared" si="65"/>
        <v>0.1009970163</v>
      </c>
      <c r="AA38" s="78">
        <f t="shared" si="65"/>
        <v>0.07517751162</v>
      </c>
      <c r="AB38" s="78">
        <f t="shared" si="65"/>
        <v>0.1578387712</v>
      </c>
      <c r="AC38" s="78">
        <f t="shared" si="65"/>
        <v>0.17317186</v>
      </c>
      <c r="AD38" s="78">
        <f t="shared" si="65"/>
        <v>0.09494210322</v>
      </c>
      <c r="AE38" s="78">
        <f t="shared" si="65"/>
        <v>0.0736678991</v>
      </c>
      <c r="AF38" s="78">
        <f t="shared" si="65"/>
        <v>0.08872150369</v>
      </c>
      <c r="AG38" s="78">
        <f t="shared" si="65"/>
        <v>0.06657004167</v>
      </c>
    </row>
    <row r="39">
      <c r="A39" s="76">
        <v>5.0</v>
      </c>
      <c r="B39" s="68" t="s">
        <v>94</v>
      </c>
      <c r="C39" s="96">
        <f t="shared" si="34"/>
        <v>0.929802</v>
      </c>
      <c r="D39" s="96">
        <f t="shared" si="35"/>
        <v>0.066064</v>
      </c>
      <c r="E39" s="96">
        <f t="shared" si="36"/>
        <v>0.000524</v>
      </c>
      <c r="F39" s="96">
        <f t="shared" si="37"/>
        <v>0.00057</v>
      </c>
      <c r="G39" s="96">
        <f t="shared" si="38"/>
        <v>0.000694</v>
      </c>
      <c r="H39" s="96">
        <f t="shared" si="39"/>
        <v>0.00116</v>
      </c>
      <c r="I39" s="96">
        <f t="shared" si="40"/>
        <v>0.00000639</v>
      </c>
      <c r="J39" s="96">
        <f t="shared" si="41"/>
        <v>0.0000237</v>
      </c>
      <c r="K39" s="96">
        <f t="shared" si="42"/>
        <v>0.001156</v>
      </c>
      <c r="L39" s="99">
        <f t="shared" si="43"/>
        <v>19900000000</v>
      </c>
      <c r="M39" s="65"/>
      <c r="O39" s="100">
        <f t="shared" ref="O39:W39" si="66">C39*$L39</f>
        <v>18503059800</v>
      </c>
      <c r="P39" s="100">
        <f t="shared" si="66"/>
        <v>1314673600</v>
      </c>
      <c r="Q39" s="100">
        <f t="shared" si="66"/>
        <v>10427600</v>
      </c>
      <c r="R39" s="100">
        <f t="shared" si="66"/>
        <v>11343000</v>
      </c>
      <c r="S39" s="100">
        <f t="shared" si="66"/>
        <v>13810600</v>
      </c>
      <c r="T39" s="100">
        <f t="shared" si="66"/>
        <v>23084000</v>
      </c>
      <c r="U39" s="100">
        <f t="shared" si="66"/>
        <v>127161</v>
      </c>
      <c r="V39" s="100">
        <f t="shared" si="66"/>
        <v>471630</v>
      </c>
      <c r="W39" s="100">
        <f t="shared" si="66"/>
        <v>23004400</v>
      </c>
      <c r="X39" s="65"/>
      <c r="Y39" s="78">
        <f t="shared" ref="Y39:AG39" si="67">O39/O$45</f>
        <v>0.1238584595</v>
      </c>
      <c r="Z39" s="78">
        <f t="shared" si="67"/>
        <v>0.0199524565</v>
      </c>
      <c r="AA39" s="78">
        <f t="shared" si="67"/>
        <v>0.007513319949</v>
      </c>
      <c r="AB39" s="78">
        <f t="shared" si="67"/>
        <v>0.008268630329</v>
      </c>
      <c r="AC39" s="78">
        <f t="shared" si="67"/>
        <v>0.03489487199</v>
      </c>
      <c r="AD39" s="78">
        <f t="shared" si="67"/>
        <v>0.03527796396</v>
      </c>
      <c r="AE39" s="78">
        <f t="shared" si="67"/>
        <v>0.009847762121</v>
      </c>
      <c r="AF39" s="78">
        <f t="shared" si="67"/>
        <v>0.007642689093</v>
      </c>
      <c r="AG39" s="78">
        <f t="shared" si="67"/>
        <v>0.1048009489</v>
      </c>
    </row>
    <row r="40">
      <c r="A40" s="76">
        <v>5.0</v>
      </c>
      <c r="B40" s="68" t="s">
        <v>96</v>
      </c>
      <c r="C40" s="96">
        <f t="shared" si="34"/>
        <v>0.914763</v>
      </c>
      <c r="D40" s="96">
        <f t="shared" si="35"/>
        <v>0.080594</v>
      </c>
      <c r="E40" s="96">
        <f t="shared" si="36"/>
        <v>0.000816</v>
      </c>
      <c r="F40" s="96">
        <f t="shared" si="37"/>
        <v>0.000895</v>
      </c>
      <c r="G40" s="96">
        <f t="shared" si="38"/>
        <v>0.001113</v>
      </c>
      <c r="H40" s="96">
        <f t="shared" si="39"/>
        <v>0.000869</v>
      </c>
      <c r="I40" s="96">
        <f t="shared" si="40"/>
        <v>0.00000865</v>
      </c>
      <c r="J40" s="96">
        <f t="shared" si="41"/>
        <v>0.0000375</v>
      </c>
      <c r="K40" s="96">
        <f t="shared" si="42"/>
        <v>0.000903</v>
      </c>
      <c r="L40" s="99">
        <f t="shared" si="43"/>
        <v>40100000000</v>
      </c>
      <c r="M40" s="65"/>
      <c r="O40" s="100">
        <f t="shared" ref="O40:W40" si="68">C40*$L40</f>
        <v>36681996300</v>
      </c>
      <c r="P40" s="100">
        <f t="shared" si="68"/>
        <v>3231819400</v>
      </c>
      <c r="Q40" s="100">
        <f t="shared" si="68"/>
        <v>32721600</v>
      </c>
      <c r="R40" s="100">
        <f t="shared" si="68"/>
        <v>35889500</v>
      </c>
      <c r="S40" s="100">
        <f t="shared" si="68"/>
        <v>44631300</v>
      </c>
      <c r="T40" s="100">
        <f t="shared" si="68"/>
        <v>34846900</v>
      </c>
      <c r="U40" s="100">
        <f t="shared" si="68"/>
        <v>346865</v>
      </c>
      <c r="V40" s="100">
        <f t="shared" si="68"/>
        <v>1503750</v>
      </c>
      <c r="W40" s="100">
        <f t="shared" si="68"/>
        <v>36210300</v>
      </c>
      <c r="X40" s="65"/>
      <c r="Y40" s="78">
        <f t="shared" ref="Y40:AG40" si="69">O40/O$45</f>
        <v>0.2455472556</v>
      </c>
      <c r="Z40" s="78">
        <f t="shared" si="69"/>
        <v>0.04904847559</v>
      </c>
      <c r="AA40" s="78">
        <f t="shared" si="69"/>
        <v>0.02357664756</v>
      </c>
      <c r="AB40" s="78">
        <f t="shared" si="69"/>
        <v>0.02616212714</v>
      </c>
      <c r="AC40" s="78">
        <f t="shared" si="69"/>
        <v>0.1127687067</v>
      </c>
      <c r="AD40" s="78">
        <f t="shared" si="69"/>
        <v>0.05325453484</v>
      </c>
      <c r="AE40" s="78">
        <f t="shared" si="69"/>
        <v>0.02686235566</v>
      </c>
      <c r="AF40" s="78">
        <f t="shared" si="69"/>
        <v>0.02436802944</v>
      </c>
      <c r="AG40" s="78">
        <f t="shared" si="69"/>
        <v>0.164962955</v>
      </c>
    </row>
    <row r="41">
      <c r="A41" s="76">
        <v>5.0</v>
      </c>
      <c r="B41" s="68" t="s">
        <v>98</v>
      </c>
      <c r="C41" s="96">
        <f t="shared" si="34"/>
        <v>0.903374</v>
      </c>
      <c r="D41" s="96">
        <f t="shared" si="35"/>
        <v>0.092101</v>
      </c>
      <c r="E41" s="96">
        <f t="shared" si="36"/>
        <v>0.000856</v>
      </c>
      <c r="F41" s="96">
        <f t="shared" si="37"/>
        <v>0.000977</v>
      </c>
      <c r="G41" s="96">
        <f t="shared" si="38"/>
        <v>0.001277</v>
      </c>
      <c r="H41" s="96">
        <f t="shared" si="39"/>
        <v>0.000933</v>
      </c>
      <c r="I41" s="96">
        <f t="shared" si="40"/>
        <v>0.00000714</v>
      </c>
      <c r="J41" s="96">
        <f t="shared" si="41"/>
        <v>0.0000434</v>
      </c>
      <c r="K41" s="96">
        <f t="shared" si="42"/>
        <v>0.000432</v>
      </c>
      <c r="L41" s="99">
        <f t="shared" si="43"/>
        <v>49100000000</v>
      </c>
      <c r="M41" s="65"/>
      <c r="O41" s="100">
        <f t="shared" ref="O41:W41" si="70">C41*$L41</f>
        <v>44355663400</v>
      </c>
      <c r="P41" s="100">
        <f t="shared" si="70"/>
        <v>4522159100</v>
      </c>
      <c r="Q41" s="100">
        <f t="shared" si="70"/>
        <v>42029600</v>
      </c>
      <c r="R41" s="100">
        <f t="shared" si="70"/>
        <v>47970700</v>
      </c>
      <c r="S41" s="100">
        <f t="shared" si="70"/>
        <v>62700700</v>
      </c>
      <c r="T41" s="100">
        <f t="shared" si="70"/>
        <v>45810300</v>
      </c>
      <c r="U41" s="100">
        <f t="shared" si="70"/>
        <v>350574</v>
      </c>
      <c r="V41" s="100">
        <f t="shared" si="70"/>
        <v>2130940</v>
      </c>
      <c r="W41" s="100">
        <f t="shared" si="70"/>
        <v>21211200</v>
      </c>
      <c r="X41" s="65"/>
      <c r="Y41" s="78">
        <f t="shared" ref="Y41:AG41" si="71">O41/O$45</f>
        <v>0.296914359</v>
      </c>
      <c r="Z41" s="78">
        <f t="shared" si="71"/>
        <v>0.06863162287</v>
      </c>
      <c r="AA41" s="78">
        <f t="shared" si="71"/>
        <v>0.03028327056</v>
      </c>
      <c r="AB41" s="78">
        <f t="shared" si="71"/>
        <v>0.03496887816</v>
      </c>
      <c r="AC41" s="78">
        <f t="shared" si="71"/>
        <v>0.1584241742</v>
      </c>
      <c r="AD41" s="78">
        <f t="shared" si="71"/>
        <v>0.07000927535</v>
      </c>
      <c r="AE41" s="78">
        <f t="shared" si="71"/>
        <v>0.0271495927</v>
      </c>
      <c r="AF41" s="78">
        <f t="shared" si="71"/>
        <v>0.03453154357</v>
      </c>
      <c r="AG41" s="78">
        <f t="shared" si="71"/>
        <v>0.096631683</v>
      </c>
    </row>
    <row r="42">
      <c r="A42" s="76">
        <v>6.0</v>
      </c>
      <c r="B42" s="68" t="s">
        <v>94</v>
      </c>
      <c r="C42" s="96">
        <f t="shared" si="34"/>
        <v>0.770019</v>
      </c>
      <c r="D42" s="96">
        <f t="shared" si="35"/>
        <v>0.221847</v>
      </c>
      <c r="E42" s="96">
        <f t="shared" si="36"/>
        <v>0.001297</v>
      </c>
      <c r="F42" s="96">
        <f t="shared" si="37"/>
        <v>0.001329</v>
      </c>
      <c r="G42" s="96">
        <f t="shared" si="38"/>
        <v>0.001283</v>
      </c>
      <c r="H42" s="96">
        <f t="shared" si="39"/>
        <v>0.002123</v>
      </c>
      <c r="I42" s="96">
        <f t="shared" si="40"/>
        <v>0.00000725</v>
      </c>
      <c r="J42" s="96">
        <f t="shared" si="41"/>
        <v>0.0000602</v>
      </c>
      <c r="K42" s="96">
        <f t="shared" si="42"/>
        <v>0.002033</v>
      </c>
      <c r="L42" s="99">
        <f t="shared" si="43"/>
        <v>6110000000</v>
      </c>
      <c r="M42" s="65"/>
      <c r="O42" s="100">
        <f t="shared" ref="O42:W42" si="72">C42*$L42</f>
        <v>4704816090</v>
      </c>
      <c r="P42" s="100">
        <f t="shared" si="72"/>
        <v>1355485170</v>
      </c>
      <c r="Q42" s="100">
        <f t="shared" si="72"/>
        <v>7924670</v>
      </c>
      <c r="R42" s="100">
        <f t="shared" si="72"/>
        <v>8120190</v>
      </c>
      <c r="S42" s="100">
        <f t="shared" si="72"/>
        <v>7839130</v>
      </c>
      <c r="T42" s="100">
        <f t="shared" si="72"/>
        <v>12971530</v>
      </c>
      <c r="U42" s="100">
        <f t="shared" si="72"/>
        <v>44297.5</v>
      </c>
      <c r="V42" s="100">
        <f t="shared" si="72"/>
        <v>367822</v>
      </c>
      <c r="W42" s="100">
        <f t="shared" si="72"/>
        <v>12421630</v>
      </c>
      <c r="X42" s="65"/>
      <c r="Y42" s="78">
        <f t="shared" ref="Y42:AG42" si="73">O42/O$45</f>
        <v>0.03149377884</v>
      </c>
      <c r="Z42" s="78">
        <f t="shared" si="73"/>
        <v>0.02057184299</v>
      </c>
      <c r="AA42" s="78">
        <f t="shared" si="73"/>
        <v>0.005709902681</v>
      </c>
      <c r="AB42" s="78">
        <f t="shared" si="73"/>
        <v>0.005919320225</v>
      </c>
      <c r="AC42" s="78">
        <f t="shared" si="73"/>
        <v>0.01980691917</v>
      </c>
      <c r="AD42" s="78">
        <f t="shared" si="73"/>
        <v>0.01982365135</v>
      </c>
      <c r="AE42" s="78">
        <f t="shared" si="73"/>
        <v>0.003430542718</v>
      </c>
      <c r="AF42" s="78">
        <f t="shared" si="73"/>
        <v>0.005960496973</v>
      </c>
      <c r="AG42" s="78">
        <f t="shared" si="73"/>
        <v>0.05658911389</v>
      </c>
    </row>
    <row r="43">
      <c r="A43" s="76">
        <v>6.0</v>
      </c>
      <c r="B43" s="68" t="s">
        <v>96</v>
      </c>
      <c r="C43" s="96">
        <f t="shared" si="34"/>
        <v>0.803971</v>
      </c>
      <c r="D43" s="96">
        <f t="shared" si="35"/>
        <v>0.188417</v>
      </c>
      <c r="E43" s="96">
        <f t="shared" si="36"/>
        <v>0.001099</v>
      </c>
      <c r="F43" s="96">
        <f t="shared" si="37"/>
        <v>0.001074</v>
      </c>
      <c r="G43" s="96">
        <f t="shared" si="38"/>
        <v>0.001282</v>
      </c>
      <c r="H43" s="96">
        <f t="shared" si="39"/>
        <v>0.002507</v>
      </c>
      <c r="I43" s="96">
        <f t="shared" si="40"/>
        <v>0.00000829</v>
      </c>
      <c r="J43" s="96">
        <f t="shared" si="41"/>
        <v>0.0000491</v>
      </c>
      <c r="K43" s="96">
        <f t="shared" si="42"/>
        <v>0.001594</v>
      </c>
      <c r="L43" s="99">
        <f t="shared" si="43"/>
        <v>22600000000</v>
      </c>
      <c r="M43" s="65"/>
      <c r="O43" s="100">
        <f t="shared" ref="O43:W43" si="74">C43*$L43</f>
        <v>18169744600</v>
      </c>
      <c r="P43" s="100">
        <f t="shared" si="74"/>
        <v>4258224200</v>
      </c>
      <c r="Q43" s="100">
        <f t="shared" si="74"/>
        <v>24837400</v>
      </c>
      <c r="R43" s="100">
        <f t="shared" si="74"/>
        <v>24272400</v>
      </c>
      <c r="S43" s="100">
        <f t="shared" si="74"/>
        <v>28973200</v>
      </c>
      <c r="T43" s="100">
        <f t="shared" si="74"/>
        <v>56658200</v>
      </c>
      <c r="U43" s="100">
        <f t="shared" si="74"/>
        <v>187354</v>
      </c>
      <c r="V43" s="100">
        <f t="shared" si="74"/>
        <v>1109660</v>
      </c>
      <c r="W43" s="100">
        <f t="shared" si="74"/>
        <v>36024400</v>
      </c>
      <c r="X43" s="65"/>
      <c r="Y43" s="78">
        <f t="shared" ref="Y43:AG43" si="75">O43/O$45</f>
        <v>0.121627266</v>
      </c>
      <c r="Z43" s="78">
        <f t="shared" si="75"/>
        <v>0.0646259521</v>
      </c>
      <c r="AA43" s="78">
        <f t="shared" si="75"/>
        <v>0.01789590442</v>
      </c>
      <c r="AB43" s="78">
        <f t="shared" si="75"/>
        <v>0.01769368798</v>
      </c>
      <c r="AC43" s="78">
        <f t="shared" si="75"/>
        <v>0.07320580606</v>
      </c>
      <c r="AD43" s="78">
        <f t="shared" si="75"/>
        <v>0.08658750379</v>
      </c>
      <c r="AE43" s="78">
        <f t="shared" si="75"/>
        <v>0.01450930415</v>
      </c>
      <c r="AF43" s="78">
        <f t="shared" si="75"/>
        <v>0.0179818637</v>
      </c>
      <c r="AG43" s="78">
        <f t="shared" si="75"/>
        <v>0.1641160519</v>
      </c>
    </row>
    <row r="44">
      <c r="A44" s="76">
        <v>6.0</v>
      </c>
      <c r="B44" s="68" t="s">
        <v>98</v>
      </c>
      <c r="C44" s="96">
        <f t="shared" si="34"/>
        <v>0.760172</v>
      </c>
      <c r="D44" s="96">
        <f t="shared" si="35"/>
        <v>0.231273</v>
      </c>
      <c r="E44" s="96">
        <f t="shared" si="36"/>
        <v>0.001316</v>
      </c>
      <c r="F44" s="96">
        <f t="shared" si="37"/>
        <v>0.001381</v>
      </c>
      <c r="G44" s="96">
        <f t="shared" si="38"/>
        <v>0.001976</v>
      </c>
      <c r="H44" s="96">
        <f t="shared" si="39"/>
        <v>0.002712</v>
      </c>
      <c r="I44" s="96">
        <f t="shared" si="40"/>
        <v>0.00000907</v>
      </c>
      <c r="J44" s="96">
        <f t="shared" si="41"/>
        <v>0.0000687</v>
      </c>
      <c r="K44" s="96">
        <f t="shared" si="42"/>
        <v>0.001092</v>
      </c>
      <c r="L44" s="99">
        <f t="shared" si="43"/>
        <v>22400000000</v>
      </c>
      <c r="M44" s="65"/>
      <c r="O44" s="100">
        <f t="shared" ref="O44:W44" si="76">C44*$L44</f>
        <v>17027852800</v>
      </c>
      <c r="P44" s="100">
        <f t="shared" si="76"/>
        <v>5180515200</v>
      </c>
      <c r="Q44" s="100">
        <f t="shared" si="76"/>
        <v>29478400</v>
      </c>
      <c r="R44" s="100">
        <f t="shared" si="76"/>
        <v>30934400</v>
      </c>
      <c r="S44" s="100">
        <f t="shared" si="76"/>
        <v>44262400</v>
      </c>
      <c r="T44" s="100">
        <f t="shared" si="76"/>
        <v>60748800</v>
      </c>
      <c r="U44" s="100">
        <f t="shared" si="76"/>
        <v>203168</v>
      </c>
      <c r="V44" s="100">
        <f t="shared" si="76"/>
        <v>1538880</v>
      </c>
      <c r="W44" s="100">
        <f t="shared" si="76"/>
        <v>24460800</v>
      </c>
      <c r="X44" s="65"/>
      <c r="Y44" s="78">
        <f t="shared" ref="Y44:AG44" si="77">O44/O$45</f>
        <v>0.1139835054</v>
      </c>
      <c r="Z44" s="78">
        <f t="shared" si="77"/>
        <v>0.07862332076</v>
      </c>
      <c r="AA44" s="78">
        <f t="shared" si="77"/>
        <v>0.02123984913</v>
      </c>
      <c r="AB44" s="78">
        <f t="shared" si="77"/>
        <v>0.02255004126</v>
      </c>
      <c r="AC44" s="78">
        <f t="shared" si="77"/>
        <v>0.1118366169</v>
      </c>
      <c r="AD44" s="78">
        <f t="shared" si="77"/>
        <v>0.09283893505</v>
      </c>
      <c r="AE44" s="78">
        <f t="shared" si="77"/>
        <v>0.01573399183</v>
      </c>
      <c r="AF44" s="78">
        <f t="shared" si="77"/>
        <v>0.0249373055</v>
      </c>
      <c r="AG44" s="78">
        <f t="shared" si="77"/>
        <v>0.111435858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149388744780</v>
      </c>
      <c r="P45" s="102">
        <f t="shared" si="78"/>
        <v>65890312819</v>
      </c>
      <c r="Q45" s="102">
        <f t="shared" si="78"/>
        <v>1387881798</v>
      </c>
      <c r="R45" s="102">
        <f t="shared" si="78"/>
        <v>1371811237</v>
      </c>
      <c r="S45" s="102">
        <f t="shared" si="78"/>
        <v>395777351</v>
      </c>
      <c r="T45" s="102">
        <f t="shared" si="78"/>
        <v>654346153</v>
      </c>
      <c r="U45" s="102">
        <f t="shared" si="78"/>
        <v>12912679.9</v>
      </c>
      <c r="V45" s="102">
        <f t="shared" si="78"/>
        <v>61709955</v>
      </c>
      <c r="W45" s="102">
        <f t="shared" si="78"/>
        <v>219505646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-24.5502</v>
      </c>
      <c r="D49" s="106">
        <v>0.54146</v>
      </c>
      <c r="E49" s="84">
        <v>-37.605</v>
      </c>
      <c r="F49" s="106">
        <v>0.442558</v>
      </c>
      <c r="G49" s="108">
        <v>-1146.99</v>
      </c>
      <c r="H49" s="106">
        <v>0.004864</v>
      </c>
      <c r="I49" s="106">
        <v>-1239.63</v>
      </c>
      <c r="J49" s="106">
        <v>0.004255</v>
      </c>
      <c r="K49" s="106">
        <v>-645.953</v>
      </c>
      <c r="L49" s="109">
        <v>0.001587</v>
      </c>
      <c r="M49" s="107">
        <v>313.677</v>
      </c>
      <c r="N49" s="106">
        <v>0.004162</v>
      </c>
      <c r="O49" s="107">
        <v>136.537</v>
      </c>
      <c r="P49" s="109">
        <v>5.1E-5</v>
      </c>
      <c r="Q49" s="107">
        <v>1082.51</v>
      </c>
      <c r="R49" s="109">
        <v>2.12E-4</v>
      </c>
      <c r="S49" s="107">
        <v>-1660.0</v>
      </c>
      <c r="T49" s="106">
        <v>8.5E-4</v>
      </c>
      <c r="U49" s="88">
        <v>-41.6824</v>
      </c>
      <c r="V49" s="88">
        <v>15.7379</v>
      </c>
      <c r="W49" s="109">
        <v>2.12E8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-23.5348</v>
      </c>
      <c r="D50" s="106">
        <v>0.494959</v>
      </c>
      <c r="E50" s="84">
        <v>-29.5686</v>
      </c>
      <c r="F50" s="106">
        <v>0.486785</v>
      </c>
      <c r="G50" s="108">
        <v>-1075.56</v>
      </c>
      <c r="H50" s="106">
        <v>0.007061</v>
      </c>
      <c r="I50" s="106">
        <v>-1222.95</v>
      </c>
      <c r="J50" s="106">
        <v>0.004518</v>
      </c>
      <c r="K50" s="106">
        <v>-635.671</v>
      </c>
      <c r="L50" s="109">
        <v>0.001546</v>
      </c>
      <c r="M50" s="107">
        <v>331.189</v>
      </c>
      <c r="N50" s="106">
        <v>0.004162</v>
      </c>
      <c r="O50" s="107">
        <v>191.047</v>
      </c>
      <c r="P50" s="109">
        <v>2.88E-5</v>
      </c>
      <c r="Q50" s="107">
        <v>1102.77</v>
      </c>
      <c r="R50" s="109">
        <v>2.46E-4</v>
      </c>
      <c r="S50" s="107">
        <v>-1660.0</v>
      </c>
      <c r="T50" s="106">
        <v>6.95E-4</v>
      </c>
      <c r="U50" s="88">
        <v>-39.6434</v>
      </c>
      <c r="V50" s="88">
        <v>9.9623</v>
      </c>
      <c r="W50" s="109">
        <v>5.3E8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-25.5443</v>
      </c>
      <c r="D51" s="106">
        <v>0.427091</v>
      </c>
      <c r="E51" s="84">
        <v>-28.8948</v>
      </c>
      <c r="F51" s="109">
        <v>0.554691</v>
      </c>
      <c r="G51" s="108">
        <v>-1326.33</v>
      </c>
      <c r="H51" s="109">
        <v>0.005436</v>
      </c>
      <c r="I51" s="106">
        <v>-1358.91</v>
      </c>
      <c r="J51" s="109">
        <v>0.005046</v>
      </c>
      <c r="K51" s="106">
        <v>-739.487</v>
      </c>
      <c r="L51" s="109">
        <v>0.001265</v>
      </c>
      <c r="M51" s="107">
        <v>280.503</v>
      </c>
      <c r="N51" s="106">
        <v>0.00554</v>
      </c>
      <c r="O51" s="107">
        <v>102.44</v>
      </c>
      <c r="P51" s="109">
        <v>6.04E-5</v>
      </c>
      <c r="Q51" s="107">
        <v>1156.65</v>
      </c>
      <c r="R51" s="109">
        <v>2.76E-4</v>
      </c>
      <c r="S51" s="107">
        <v>-1660.0</v>
      </c>
      <c r="T51" s="106">
        <v>5.94E-4</v>
      </c>
      <c r="U51" s="88">
        <v>-41.0473</v>
      </c>
      <c r="V51" s="88">
        <v>13.325</v>
      </c>
      <c r="W51" s="109">
        <v>2.96E8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-25.4385</v>
      </c>
      <c r="D52" s="106">
        <v>0.293686</v>
      </c>
      <c r="E52" s="84">
        <v>-170.702</v>
      </c>
      <c r="F52" s="106">
        <v>0.654783</v>
      </c>
      <c r="G52" s="108">
        <v>-2556.61</v>
      </c>
      <c r="H52" s="109">
        <v>0.027677</v>
      </c>
      <c r="I52" s="106">
        <v>-2478.36</v>
      </c>
      <c r="J52" s="109">
        <v>0.017842</v>
      </c>
      <c r="K52" s="106">
        <v>-600.29</v>
      </c>
      <c r="L52" s="109">
        <v>0.001005</v>
      </c>
      <c r="M52" s="107">
        <v>750.96</v>
      </c>
      <c r="N52" s="106">
        <v>0.00309</v>
      </c>
      <c r="O52" s="107">
        <v>202.275</v>
      </c>
      <c r="P52" s="106">
        <v>2.55E-4</v>
      </c>
      <c r="Q52" s="107">
        <v>2406.43</v>
      </c>
      <c r="R52" s="106">
        <v>9.33E-4</v>
      </c>
      <c r="S52" s="107">
        <v>-1660.0</v>
      </c>
      <c r="T52" s="106">
        <v>7.3E-4</v>
      </c>
      <c r="U52" s="88">
        <v>-231.418</v>
      </c>
      <c r="V52" s="88">
        <v>8.46414</v>
      </c>
      <c r="W52" s="109">
        <v>7.34E8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-24.9551</v>
      </c>
      <c r="D53" s="106">
        <v>0.126331</v>
      </c>
      <c r="E53" s="84">
        <v>-187.813</v>
      </c>
      <c r="F53" s="106">
        <v>0.811447</v>
      </c>
      <c r="G53" s="108">
        <v>-2303.1</v>
      </c>
      <c r="H53" s="106">
        <v>0.037285</v>
      </c>
      <c r="I53" s="106">
        <v>-2394.99</v>
      </c>
      <c r="J53" s="109">
        <v>0.018429</v>
      </c>
      <c r="K53" s="106">
        <v>-690.321</v>
      </c>
      <c r="L53" s="109">
        <v>3.82E-4</v>
      </c>
      <c r="M53" s="107">
        <v>1245.72</v>
      </c>
      <c r="N53" s="106">
        <v>0.004143</v>
      </c>
      <c r="O53" s="107">
        <v>174.483</v>
      </c>
      <c r="P53" s="106">
        <v>3.74E-4</v>
      </c>
      <c r="Q53" s="107">
        <v>2173.6</v>
      </c>
      <c r="R53" s="106">
        <v>0.001332</v>
      </c>
      <c r="S53" s="107">
        <v>-1660.0</v>
      </c>
      <c r="T53" s="109">
        <v>2.76E-4</v>
      </c>
      <c r="U53" s="88">
        <v>-278.163</v>
      </c>
      <c r="V53" s="88">
        <v>3.64651</v>
      </c>
      <c r="W53" s="109">
        <v>3.95E9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-23.908</v>
      </c>
      <c r="D54" s="106">
        <v>0.019626</v>
      </c>
      <c r="E54" s="84">
        <v>-76.9268</v>
      </c>
      <c r="F54" s="106">
        <v>0.9491</v>
      </c>
      <c r="G54" s="108">
        <v>-1464.49</v>
      </c>
      <c r="H54" s="106">
        <v>0.014558</v>
      </c>
      <c r="I54" s="106">
        <v>-2143.63</v>
      </c>
      <c r="J54" s="109">
        <v>0.004496</v>
      </c>
      <c r="K54" s="106">
        <v>-708.453</v>
      </c>
      <c r="L54" s="109">
        <v>6.11E-5</v>
      </c>
      <c r="M54" s="107">
        <v>661.675</v>
      </c>
      <c r="N54" s="106">
        <v>0.010936</v>
      </c>
      <c r="O54" s="107">
        <v>86.5057</v>
      </c>
      <c r="P54" s="109">
        <v>2.52E-4</v>
      </c>
      <c r="Q54" s="107">
        <v>1049.98</v>
      </c>
      <c r="R54" s="106">
        <v>9.24E-4</v>
      </c>
      <c r="S54" s="107">
        <v>-1660.0</v>
      </c>
      <c r="T54" s="109">
        <v>4.62E-5</v>
      </c>
      <c r="U54" s="88">
        <v>-96.33</v>
      </c>
      <c r="V54" s="88">
        <v>1.96429</v>
      </c>
      <c r="W54" s="109">
        <v>1.36E10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-25.0362</v>
      </c>
      <c r="D55" s="106">
        <v>0.24964</v>
      </c>
      <c r="E55" s="84">
        <v>-113.244</v>
      </c>
      <c r="F55" s="106">
        <v>0.676555</v>
      </c>
      <c r="G55" s="108">
        <v>-1954.59</v>
      </c>
      <c r="H55" s="106">
        <v>0.022516</v>
      </c>
      <c r="I55" s="106">
        <v>-2009.68</v>
      </c>
      <c r="J55" s="106">
        <v>0.039353</v>
      </c>
      <c r="K55" s="106">
        <v>-1764.82</v>
      </c>
      <c r="L55" s="109">
        <v>0.005017</v>
      </c>
      <c r="M55" s="107">
        <v>553.974</v>
      </c>
      <c r="N55" s="106">
        <v>0.003899</v>
      </c>
      <c r="O55" s="107">
        <v>136.217</v>
      </c>
      <c r="P55" s="106">
        <v>1.88E-4</v>
      </c>
      <c r="Q55" s="107">
        <v>1984.42</v>
      </c>
      <c r="R55" s="106">
        <v>8.71E-4</v>
      </c>
      <c r="S55" s="107">
        <v>-1660.0</v>
      </c>
      <c r="T55" s="109">
        <v>0.001962</v>
      </c>
      <c r="U55" s="88">
        <v>-214.16</v>
      </c>
      <c r="V55" s="88">
        <v>7.3597</v>
      </c>
      <c r="W55" s="109">
        <v>9.71E8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-24.244</v>
      </c>
      <c r="D56" s="106">
        <v>0.07897</v>
      </c>
      <c r="E56" s="84">
        <v>-108.248</v>
      </c>
      <c r="F56" s="106">
        <v>0.837207</v>
      </c>
      <c r="G56" s="108">
        <v>-1343.92</v>
      </c>
      <c r="H56" s="106">
        <v>0.034844</v>
      </c>
      <c r="I56" s="106">
        <v>-1493.5</v>
      </c>
      <c r="J56" s="106">
        <v>0.03864</v>
      </c>
      <c r="K56" s="106">
        <v>-1764.53</v>
      </c>
      <c r="L56" s="106">
        <v>0.001787</v>
      </c>
      <c r="M56" s="107">
        <v>921.025</v>
      </c>
      <c r="N56" s="106">
        <v>0.006297</v>
      </c>
      <c r="O56" s="107">
        <v>104.048</v>
      </c>
      <c r="P56" s="106">
        <v>2.68E-4</v>
      </c>
      <c r="Q56" s="107">
        <v>1358.39</v>
      </c>
      <c r="R56" s="106">
        <v>0.00138</v>
      </c>
      <c r="S56" s="107">
        <v>-1660.0</v>
      </c>
      <c r="T56" s="106">
        <v>6.08E-4</v>
      </c>
      <c r="U56" s="88">
        <v>-193.538</v>
      </c>
      <c r="V56" s="88">
        <v>2.74212</v>
      </c>
      <c r="W56" s="109">
        <v>6.99E9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-24.2753</v>
      </c>
      <c r="D57" s="106">
        <v>0.026487</v>
      </c>
      <c r="E57" s="84">
        <v>-64.6573</v>
      </c>
      <c r="F57" s="106">
        <v>0.895269</v>
      </c>
      <c r="G57" s="108">
        <v>-806.56</v>
      </c>
      <c r="H57" s="106">
        <v>0.034692</v>
      </c>
      <c r="I57" s="106">
        <v>-919.17</v>
      </c>
      <c r="J57" s="106">
        <v>0.032583</v>
      </c>
      <c r="K57" s="106">
        <v>-1739.29</v>
      </c>
      <c r="L57" s="106">
        <v>6.46E-4</v>
      </c>
      <c r="M57" s="107">
        <v>715.019</v>
      </c>
      <c r="N57" s="106">
        <v>0.008555</v>
      </c>
      <c r="O57" s="107">
        <v>65.6918</v>
      </c>
      <c r="P57" s="106">
        <v>2.31E-4</v>
      </c>
      <c r="Q57" s="107">
        <v>831.212</v>
      </c>
      <c r="R57" s="106">
        <v>0.001331</v>
      </c>
      <c r="S57" s="107">
        <v>-1660.0</v>
      </c>
      <c r="T57" s="106">
        <v>2.05E-4</v>
      </c>
      <c r="U57" s="88">
        <v>-110.686</v>
      </c>
      <c r="V57" s="88">
        <v>2.12348</v>
      </c>
      <c r="W57" s="109">
        <v>1.17E10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-25.9919</v>
      </c>
      <c r="D58" s="106">
        <v>0.330419</v>
      </c>
      <c r="E58" s="84">
        <v>-55.4674</v>
      </c>
      <c r="F58" s="106">
        <v>0.624222</v>
      </c>
      <c r="G58" s="108">
        <v>-1395.92</v>
      </c>
      <c r="H58" s="106">
        <v>0.00972</v>
      </c>
      <c r="I58" s="106">
        <v>-1388.71</v>
      </c>
      <c r="J58" s="106">
        <v>0.011505</v>
      </c>
      <c r="K58" s="106">
        <v>-1245.44</v>
      </c>
      <c r="L58" s="109">
        <v>0.012021</v>
      </c>
      <c r="M58" s="107">
        <v>523.24</v>
      </c>
      <c r="N58" s="106">
        <v>0.003826</v>
      </c>
      <c r="O58" s="107">
        <v>111.245</v>
      </c>
      <c r="P58" s="109">
        <v>7.94E-5</v>
      </c>
      <c r="Q58" s="107">
        <v>1308.0</v>
      </c>
      <c r="R58" s="106">
        <v>3.67E-4</v>
      </c>
      <c r="S58" s="107">
        <v>-1660.0</v>
      </c>
      <c r="T58" s="106">
        <v>0.007841</v>
      </c>
      <c r="U58" s="88">
        <v>-98.2549</v>
      </c>
      <c r="V58" s="88">
        <v>5.37128</v>
      </c>
      <c r="W58" s="109">
        <v>1.82E9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-25.8323</v>
      </c>
      <c r="D59" s="106">
        <v>0.235471</v>
      </c>
      <c r="E59" s="84">
        <v>-61.4075</v>
      </c>
      <c r="F59" s="106">
        <v>0.705856</v>
      </c>
      <c r="G59" s="108">
        <v>-1051.79</v>
      </c>
      <c r="H59" s="106">
        <v>0.012803</v>
      </c>
      <c r="I59" s="106">
        <v>-1014.86</v>
      </c>
      <c r="J59" s="106">
        <v>0.022907</v>
      </c>
      <c r="K59" s="106">
        <v>-1055.97</v>
      </c>
      <c r="L59" s="109">
        <v>0.012541</v>
      </c>
      <c r="M59" s="107">
        <v>609.497</v>
      </c>
      <c r="N59" s="106">
        <v>0.005307</v>
      </c>
      <c r="O59" s="107">
        <v>83.1618</v>
      </c>
      <c r="P59" s="109">
        <v>1.13E-4</v>
      </c>
      <c r="Q59" s="107">
        <v>1010.75</v>
      </c>
      <c r="R59" s="106">
        <v>6.15E-4</v>
      </c>
      <c r="S59" s="107">
        <v>-1660.0</v>
      </c>
      <c r="T59" s="106">
        <v>0.004388</v>
      </c>
      <c r="U59" s="88">
        <v>-102.802</v>
      </c>
      <c r="V59" s="88">
        <v>2.99198</v>
      </c>
      <c r="W59" s="109">
        <v>5.87E9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-30.184</v>
      </c>
      <c r="D60" s="106">
        <v>0.429817</v>
      </c>
      <c r="E60" s="84">
        <v>-45.858</v>
      </c>
      <c r="F60" s="106">
        <v>0.532378</v>
      </c>
      <c r="G60" s="108">
        <v>-692.543</v>
      </c>
      <c r="H60" s="106">
        <v>0.008347</v>
      </c>
      <c r="I60" s="106">
        <v>-648.488</v>
      </c>
      <c r="J60" s="106">
        <v>0.017322</v>
      </c>
      <c r="K60" s="106">
        <v>-787.577</v>
      </c>
      <c r="L60" s="109">
        <v>0.005483</v>
      </c>
      <c r="M60" s="107">
        <v>514.77</v>
      </c>
      <c r="N60" s="106">
        <v>0.00497</v>
      </c>
      <c r="O60" s="107">
        <v>52.8284</v>
      </c>
      <c r="P60" s="109">
        <v>7.61E-5</v>
      </c>
      <c r="Q60" s="107">
        <v>650.278</v>
      </c>
      <c r="R60" s="106">
        <v>4.38E-4</v>
      </c>
      <c r="S60" s="107">
        <v>-1660.0</v>
      </c>
      <c r="T60" s="106">
        <v>0.001169</v>
      </c>
      <c r="U60" s="88">
        <v>-57.8122</v>
      </c>
      <c r="V60" s="88">
        <v>2.04749</v>
      </c>
      <c r="W60" s="109">
        <v>1.25E10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-27.9908</v>
      </c>
      <c r="D61" s="106">
        <v>0.929802</v>
      </c>
      <c r="E61" s="84">
        <v>-30.9764</v>
      </c>
      <c r="F61" s="106">
        <v>0.066064</v>
      </c>
      <c r="G61" s="108">
        <v>-1183.09</v>
      </c>
      <c r="H61" s="106">
        <v>5.24E-4</v>
      </c>
      <c r="I61" s="106">
        <v>-1199.23</v>
      </c>
      <c r="J61" s="106">
        <v>5.7E-4</v>
      </c>
      <c r="K61" s="106">
        <v>-752.588</v>
      </c>
      <c r="L61" s="109">
        <v>6.94E-4</v>
      </c>
      <c r="M61" s="107">
        <v>145.315</v>
      </c>
      <c r="N61" s="109">
        <v>0.00116</v>
      </c>
      <c r="O61" s="107">
        <v>84.7121</v>
      </c>
      <c r="P61" s="109">
        <v>6.39E-6</v>
      </c>
      <c r="Q61" s="107">
        <v>1071.41</v>
      </c>
      <c r="R61" s="109">
        <v>2.37E-5</v>
      </c>
      <c r="S61" s="107">
        <v>-1660.0</v>
      </c>
      <c r="T61" s="106">
        <v>0.001156</v>
      </c>
      <c r="U61" s="88">
        <v>-31.6223</v>
      </c>
      <c r="V61" s="88">
        <v>1.62452</v>
      </c>
      <c r="W61" s="109">
        <v>1.99E10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-32.8865</v>
      </c>
      <c r="D62" s="106">
        <v>0.914763</v>
      </c>
      <c r="E62" s="84">
        <v>-35.4089</v>
      </c>
      <c r="F62" s="106">
        <v>0.080594</v>
      </c>
      <c r="G62" s="108">
        <v>-944.598</v>
      </c>
      <c r="H62" s="106">
        <v>8.16E-4</v>
      </c>
      <c r="I62" s="106">
        <v>-902.89</v>
      </c>
      <c r="J62" s="106">
        <v>8.95E-4</v>
      </c>
      <c r="K62" s="106">
        <v>-644.707</v>
      </c>
      <c r="L62" s="109">
        <v>0.001113</v>
      </c>
      <c r="M62" s="107">
        <v>319.678</v>
      </c>
      <c r="N62" s="109">
        <v>8.69E-4</v>
      </c>
      <c r="O62" s="107">
        <v>70.6405</v>
      </c>
      <c r="P62" s="109">
        <v>8.65E-6</v>
      </c>
      <c r="Q62" s="107">
        <v>811.045</v>
      </c>
      <c r="R62" s="109">
        <v>3.75E-5</v>
      </c>
      <c r="S62" s="107">
        <v>-1660.0</v>
      </c>
      <c r="T62" s="106">
        <v>9.03E-4</v>
      </c>
      <c r="U62" s="88">
        <v>-36.4242</v>
      </c>
      <c r="V62" s="88">
        <v>1.14465</v>
      </c>
      <c r="W62" s="109">
        <v>4.01E10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-35.8854</v>
      </c>
      <c r="D63" s="106">
        <v>0.903374</v>
      </c>
      <c r="E63" s="84">
        <v>-28.8576</v>
      </c>
      <c r="F63" s="106">
        <v>0.092101</v>
      </c>
      <c r="G63" s="108">
        <v>-608.758</v>
      </c>
      <c r="H63" s="106">
        <v>8.56E-4</v>
      </c>
      <c r="I63" s="106">
        <v>-592.36</v>
      </c>
      <c r="J63" s="106">
        <v>9.77E-4</v>
      </c>
      <c r="K63" s="106">
        <v>-459.762</v>
      </c>
      <c r="L63" s="109">
        <v>0.001277</v>
      </c>
      <c r="M63" s="107">
        <v>337.908</v>
      </c>
      <c r="N63" s="109">
        <v>9.33E-4</v>
      </c>
      <c r="O63" s="107">
        <v>42.1991</v>
      </c>
      <c r="P63" s="109">
        <v>7.14E-6</v>
      </c>
      <c r="Q63" s="107">
        <v>548.827</v>
      </c>
      <c r="R63" s="109">
        <v>4.34E-5</v>
      </c>
      <c r="S63" s="107">
        <v>-1660.0</v>
      </c>
      <c r="T63" s="106">
        <v>4.32E-4</v>
      </c>
      <c r="U63" s="88">
        <v>-37.141</v>
      </c>
      <c r="V63" s="88">
        <v>1.03424</v>
      </c>
      <c r="W63" s="109">
        <v>4.91E10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-26.282</v>
      </c>
      <c r="D64" s="106">
        <v>0.770019</v>
      </c>
      <c r="E64" s="84">
        <v>-19.0635</v>
      </c>
      <c r="F64" s="106">
        <v>0.221847</v>
      </c>
      <c r="G64" s="108">
        <v>-1049.21</v>
      </c>
      <c r="H64" s="106">
        <v>0.001297</v>
      </c>
      <c r="I64" s="106">
        <v>-966.099</v>
      </c>
      <c r="J64" s="106">
        <v>0.001329</v>
      </c>
      <c r="K64" s="106">
        <v>-506.903</v>
      </c>
      <c r="L64" s="109">
        <v>0.001283</v>
      </c>
      <c r="M64" s="107">
        <v>186.643</v>
      </c>
      <c r="N64" s="109">
        <v>0.002123</v>
      </c>
      <c r="O64" s="107">
        <v>117.429</v>
      </c>
      <c r="P64" s="109">
        <v>7.25E-6</v>
      </c>
      <c r="Q64" s="107">
        <v>917.766</v>
      </c>
      <c r="R64" s="109">
        <v>6.02E-5</v>
      </c>
      <c r="S64" s="107">
        <v>-1660.0</v>
      </c>
      <c r="T64" s="106">
        <v>0.002033</v>
      </c>
      <c r="U64" s="88">
        <v>-30.6855</v>
      </c>
      <c r="V64" s="88">
        <v>2.9323</v>
      </c>
      <c r="W64" s="109">
        <v>6.11E9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-27.8494</v>
      </c>
      <c r="D65" s="106">
        <v>0.803971</v>
      </c>
      <c r="E65" s="84">
        <v>-18.9532</v>
      </c>
      <c r="F65" s="106">
        <v>0.188417</v>
      </c>
      <c r="G65" s="108">
        <v>-833.985</v>
      </c>
      <c r="H65" s="106">
        <v>0.001099</v>
      </c>
      <c r="I65" s="106">
        <v>-873.114</v>
      </c>
      <c r="J65" s="106">
        <v>0.001074</v>
      </c>
      <c r="K65" s="106">
        <v>-455.99</v>
      </c>
      <c r="L65" s="109">
        <v>0.001282</v>
      </c>
      <c r="M65" s="107">
        <v>154.134</v>
      </c>
      <c r="N65" s="109">
        <v>0.002507</v>
      </c>
      <c r="O65" s="107">
        <v>84.1379</v>
      </c>
      <c r="P65" s="109">
        <v>8.29E-6</v>
      </c>
      <c r="Q65" s="107">
        <v>768.022</v>
      </c>
      <c r="R65" s="109">
        <v>4.91E-5</v>
      </c>
      <c r="S65" s="107">
        <v>-1660.0</v>
      </c>
      <c r="T65" s="106">
        <v>0.001594</v>
      </c>
      <c r="U65" s="88">
        <v>-30.6208</v>
      </c>
      <c r="V65" s="88">
        <v>1.52501</v>
      </c>
      <c r="W65" s="109">
        <v>2.26E10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-27.7822</v>
      </c>
      <c r="D66" s="106">
        <v>0.760172</v>
      </c>
      <c r="E66" s="84">
        <v>-18.3784</v>
      </c>
      <c r="F66" s="106">
        <v>0.231273</v>
      </c>
      <c r="G66" s="108">
        <v>-596.55</v>
      </c>
      <c r="H66" s="106">
        <v>0.001316</v>
      </c>
      <c r="I66" s="106">
        <v>-551.543</v>
      </c>
      <c r="J66" s="106">
        <v>0.001381</v>
      </c>
      <c r="K66" s="106">
        <v>-331.995</v>
      </c>
      <c r="L66" s="109">
        <v>0.001976</v>
      </c>
      <c r="M66" s="107">
        <v>199.786</v>
      </c>
      <c r="N66" s="109">
        <v>0.002712</v>
      </c>
      <c r="O66" s="107">
        <v>60.3171</v>
      </c>
      <c r="P66" s="109">
        <v>9.07E-6</v>
      </c>
      <c r="Q66" s="107">
        <v>503.033</v>
      </c>
      <c r="R66" s="109">
        <v>6.87E-5</v>
      </c>
      <c r="S66" s="107">
        <v>-1660.0</v>
      </c>
      <c r="T66" s="106">
        <v>0.001092</v>
      </c>
      <c r="U66" s="88">
        <v>-28.8084</v>
      </c>
      <c r="V66" s="88">
        <v>1.5313</v>
      </c>
      <c r="W66" s="109">
        <v>2.24E10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1.11E-11</v>
      </c>
      <c r="E70" s="109">
        <v>-2.0E-12</v>
      </c>
      <c r="F70" s="109">
        <v>3.84E-11</v>
      </c>
      <c r="G70" s="109">
        <v>6.21E-11</v>
      </c>
      <c r="H70" s="109">
        <v>-3.52E-10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-2.0E-12</v>
      </c>
      <c r="E71" s="109">
        <v>5.26E-11</v>
      </c>
      <c r="F71" s="109">
        <v>-2.42E-9</v>
      </c>
      <c r="G71" s="109">
        <v>3.11E-10</v>
      </c>
      <c r="H71" s="109">
        <v>-1.28E-9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3.84E-11</v>
      </c>
      <c r="E72" s="109">
        <v>-2.42E-9</v>
      </c>
      <c r="F72" s="109">
        <v>1.48E-7</v>
      </c>
      <c r="G72" s="109">
        <v>-5.3E-8</v>
      </c>
      <c r="H72" s="109">
        <v>9.23E-8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6.21E-11</v>
      </c>
      <c r="E73" s="109">
        <v>3.11E-10</v>
      </c>
      <c r="F73" s="109">
        <v>-5.3E-8</v>
      </c>
      <c r="G73" s="109">
        <v>5.23E-8</v>
      </c>
      <c r="H73" s="109">
        <v>-6.28E-8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-3.52E-10</v>
      </c>
      <c r="E74" s="109">
        <v>-1.28E-9</v>
      </c>
      <c r="F74" s="109">
        <v>9.23E-8</v>
      </c>
      <c r="G74" s="109">
        <v>-6.28E-8</v>
      </c>
      <c r="H74" s="109">
        <v>2.26E-7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0.3189104104</v>
      </c>
      <c r="D6" s="77">
        <f t="shared" ref="D6:D23" si="3">(E49*F49)/L6</f>
        <v>0.3992666831</v>
      </c>
      <c r="E6" s="77">
        <f t="shared" ref="E6:E23" si="4">(G49*H49)/$L6</f>
        <v>0.133844485</v>
      </c>
      <c r="F6" s="77">
        <f t="shared" ref="F6:F23" si="5">(J49*I49)/$L6</f>
        <v>0.1265432329</v>
      </c>
      <c r="G6" s="77">
        <f t="shared" ref="G6:G23" si="6">(K49*L49)/$L6</f>
        <v>0.02459377126</v>
      </c>
      <c r="H6" s="77">
        <f t="shared" ref="H6:H23" si="7">(M49*N49)/L6</f>
        <v>-0.03132074146</v>
      </c>
      <c r="I6" s="77">
        <f t="shared" ref="I6:I23" si="8">(O49*P49)/L6</f>
        <v>-0.0001670582068</v>
      </c>
      <c r="J6" s="77">
        <f t="shared" ref="J6:J23" si="9">(Q49*R49)/L6</f>
        <v>-0.005505731916</v>
      </c>
      <c r="K6" s="77">
        <f t="shared" ref="K6:K23" si="10">(S49*T49)/L6</f>
        <v>0.03385121778</v>
      </c>
      <c r="L6" s="23">
        <f t="shared" ref="L6:M6" si="1">U49</f>
        <v>-41.6824</v>
      </c>
      <c r="M6" s="23">
        <f t="shared" si="1"/>
        <v>15.7379</v>
      </c>
      <c r="N6" s="78">
        <f t="shared" ref="N6:N23" si="12">M6/abs(L6)</f>
        <v>0.3775670307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0.2938385979</v>
      </c>
      <c r="D7" s="77">
        <f t="shared" si="3"/>
        <v>0.3630755927</v>
      </c>
      <c r="E7" s="77">
        <f t="shared" si="4"/>
        <v>0.1915710852</v>
      </c>
      <c r="F7" s="77">
        <f t="shared" si="5"/>
        <v>0.1393747282</v>
      </c>
      <c r="G7" s="77">
        <f t="shared" si="6"/>
        <v>0.02478968418</v>
      </c>
      <c r="H7" s="77">
        <f t="shared" si="7"/>
        <v>-0.03477019171</v>
      </c>
      <c r="I7" s="77">
        <f t="shared" si="8"/>
        <v>-0.0001387911632</v>
      </c>
      <c r="J7" s="77">
        <f t="shared" si="9"/>
        <v>-0.006843041212</v>
      </c>
      <c r="K7" s="77">
        <f t="shared" si="10"/>
        <v>0.02910194383</v>
      </c>
      <c r="L7" s="23">
        <f t="shared" ref="L7:M7" si="11">U50</f>
        <v>-39.6434</v>
      </c>
      <c r="M7" s="23">
        <f t="shared" si="11"/>
        <v>9.9623</v>
      </c>
      <c r="N7" s="78">
        <f t="shared" si="12"/>
        <v>0.2512978201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0.2657846102</v>
      </c>
      <c r="D8" s="77">
        <f t="shared" si="3"/>
        <v>0.3904686912</v>
      </c>
      <c r="E8" s="77">
        <f t="shared" si="4"/>
        <v>0.175649309</v>
      </c>
      <c r="F8" s="77">
        <f t="shared" si="5"/>
        <v>0.1670526407</v>
      </c>
      <c r="G8" s="77">
        <f t="shared" si="6"/>
        <v>0.02278958799</v>
      </c>
      <c r="H8" s="77">
        <f t="shared" si="7"/>
        <v>-0.03785843697</v>
      </c>
      <c r="I8" s="77">
        <f t="shared" si="8"/>
        <v>-0.0001507377099</v>
      </c>
      <c r="J8" s="77">
        <f t="shared" si="9"/>
        <v>-0.007777256969</v>
      </c>
      <c r="K8" s="77">
        <f t="shared" si="10"/>
        <v>0.02402204286</v>
      </c>
      <c r="L8" s="23">
        <f t="shared" ref="L8:M8" si="13">U51</f>
        <v>-41.0473</v>
      </c>
      <c r="M8" s="23">
        <f t="shared" si="13"/>
        <v>13.325</v>
      </c>
      <c r="N8" s="78">
        <f t="shared" si="12"/>
        <v>0.324625493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0.03228327663</v>
      </c>
      <c r="D9" s="77">
        <f t="shared" si="3"/>
        <v>0.4829908117</v>
      </c>
      <c r="E9" s="77">
        <f t="shared" si="4"/>
        <v>0.305764007</v>
      </c>
      <c r="F9" s="77">
        <f t="shared" si="5"/>
        <v>0.1910780454</v>
      </c>
      <c r="G9" s="77">
        <f t="shared" si="6"/>
        <v>0.00260693399</v>
      </c>
      <c r="H9" s="77">
        <f t="shared" si="7"/>
        <v>-0.0100271647</v>
      </c>
      <c r="I9" s="77">
        <f t="shared" si="8"/>
        <v>-0.0002228872646</v>
      </c>
      <c r="J9" s="77">
        <f t="shared" si="9"/>
        <v>-0.009701921156</v>
      </c>
      <c r="K9" s="77">
        <f t="shared" si="10"/>
        <v>0.005236412034</v>
      </c>
      <c r="L9" s="23">
        <f t="shared" ref="L9:M9" si="14">U52</f>
        <v>-231.418</v>
      </c>
      <c r="M9" s="23">
        <f t="shared" si="14"/>
        <v>8.46414</v>
      </c>
      <c r="N9" s="78">
        <f t="shared" si="12"/>
        <v>0.03657511516</v>
      </c>
      <c r="O9" s="82" t="s">
        <v>13</v>
      </c>
      <c r="P9" s="84">
        <v>-35.4987</v>
      </c>
      <c r="Q9" s="84">
        <v>0.752544</v>
      </c>
      <c r="R9" s="85">
        <f t="shared" ref="R9:R13" si="16">Q9/abs(P9)</f>
        <v>0.02119919884</v>
      </c>
      <c r="S9" s="86">
        <f>R9/sqrt(sum(Y39:Y41))</f>
        <v>0.02479121994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0.01133365235</v>
      </c>
      <c r="D10" s="77">
        <f t="shared" si="3"/>
        <v>0.5478812617</v>
      </c>
      <c r="E10" s="77">
        <f t="shared" si="4"/>
        <v>0.3087077846</v>
      </c>
      <c r="F10" s="77">
        <f t="shared" si="5"/>
        <v>0.1586741253</v>
      </c>
      <c r="G10" s="77">
        <f t="shared" si="6"/>
        <v>0.0009480147324</v>
      </c>
      <c r="H10" s="77">
        <f t="shared" si="7"/>
        <v>-0.01855393406</v>
      </c>
      <c r="I10" s="77">
        <f t="shared" si="8"/>
        <v>-0.0002345985699</v>
      </c>
      <c r="J10" s="77">
        <f t="shared" si="9"/>
        <v>-0.01040841233</v>
      </c>
      <c r="K10" s="77">
        <f t="shared" si="10"/>
        <v>0.001647091813</v>
      </c>
      <c r="L10" s="23">
        <f t="shared" ref="L10:M10" si="15">U53</f>
        <v>-278.163</v>
      </c>
      <c r="M10" s="23">
        <f t="shared" si="15"/>
        <v>3.64651</v>
      </c>
      <c r="N10" s="78">
        <f t="shared" si="12"/>
        <v>0.01310925608</v>
      </c>
      <c r="O10" s="82" t="s">
        <v>103</v>
      </c>
      <c r="P10" s="84">
        <v>-28.2993</v>
      </c>
      <c r="Q10" s="84">
        <v>1.63008</v>
      </c>
      <c r="R10" s="85">
        <f t="shared" si="16"/>
        <v>0.05760142477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0.004870947867</v>
      </c>
      <c r="D11" s="77">
        <f t="shared" si="3"/>
        <v>0.7579282246</v>
      </c>
      <c r="E11" s="77">
        <f t="shared" si="4"/>
        <v>0.2213230086</v>
      </c>
      <c r="F11" s="77">
        <f t="shared" si="5"/>
        <v>0.1000494185</v>
      </c>
      <c r="G11" s="77">
        <f t="shared" si="6"/>
        <v>0.0004493561538</v>
      </c>
      <c r="H11" s="77">
        <f t="shared" si="7"/>
        <v>-0.07511759369</v>
      </c>
      <c r="I11" s="77">
        <f t="shared" si="8"/>
        <v>-0.0002262995578</v>
      </c>
      <c r="J11" s="77">
        <f t="shared" si="9"/>
        <v>-0.01007143694</v>
      </c>
      <c r="K11" s="77">
        <f t="shared" si="10"/>
        <v>0.0007961382747</v>
      </c>
      <c r="L11" s="23">
        <f t="shared" ref="L11:M11" si="18">U54</f>
        <v>-96.33</v>
      </c>
      <c r="M11" s="23">
        <f t="shared" si="18"/>
        <v>1.96429</v>
      </c>
      <c r="N11" s="78">
        <f t="shared" si="12"/>
        <v>0.02039125921</v>
      </c>
      <c r="O11" s="82" t="s">
        <v>104</v>
      </c>
      <c r="P11" s="84">
        <v>-603.42</v>
      </c>
      <c r="Q11" s="84">
        <v>87.3157</v>
      </c>
      <c r="R11" s="85">
        <f t="shared" si="16"/>
        <v>0.1447013689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0.02918396044</v>
      </c>
      <c r="D12" s="77">
        <f t="shared" si="3"/>
        <v>0.3577502541</v>
      </c>
      <c r="E12" s="77">
        <f t="shared" si="4"/>
        <v>0.2054984518</v>
      </c>
      <c r="F12" s="77">
        <f t="shared" si="5"/>
        <v>0.3692890224</v>
      </c>
      <c r="G12" s="77">
        <f t="shared" si="6"/>
        <v>0.04134339718</v>
      </c>
      <c r="H12" s="77">
        <f t="shared" si="7"/>
        <v>-0.01008565851</v>
      </c>
      <c r="I12" s="77">
        <f t="shared" si="8"/>
        <v>-0.000119577867</v>
      </c>
      <c r="J12" s="77">
        <f t="shared" si="9"/>
        <v>-0.008070740661</v>
      </c>
      <c r="K12" s="77">
        <f t="shared" si="10"/>
        <v>0.01520788196</v>
      </c>
      <c r="L12" s="23">
        <f t="shared" ref="L12:M12" si="19">U55</f>
        <v>-214.16</v>
      </c>
      <c r="M12" s="23">
        <f t="shared" si="19"/>
        <v>7.3597</v>
      </c>
      <c r="N12" s="78">
        <f t="shared" si="12"/>
        <v>0.03436542772</v>
      </c>
      <c r="O12" s="82" t="s">
        <v>105</v>
      </c>
      <c r="P12" s="84">
        <v>-594.072</v>
      </c>
      <c r="Q12" s="84">
        <v>52.5778</v>
      </c>
      <c r="R12" s="85">
        <f t="shared" si="16"/>
        <v>0.08850408705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0.009892365737</v>
      </c>
      <c r="D13" s="77">
        <f t="shared" si="3"/>
        <v>0.4682593772</v>
      </c>
      <c r="E13" s="77">
        <f t="shared" si="4"/>
        <v>0.2419553187</v>
      </c>
      <c r="F13" s="77">
        <f t="shared" si="5"/>
        <v>0.2981783422</v>
      </c>
      <c r="G13" s="77">
        <f t="shared" si="6"/>
        <v>0.01629248577</v>
      </c>
      <c r="H13" s="77">
        <f t="shared" si="7"/>
        <v>-0.02996669608</v>
      </c>
      <c r="I13" s="77">
        <f t="shared" si="8"/>
        <v>-0.0001440795296</v>
      </c>
      <c r="J13" s="77">
        <f t="shared" si="9"/>
        <v>-0.009685840507</v>
      </c>
      <c r="K13" s="77">
        <f t="shared" si="10"/>
        <v>0.005214893199</v>
      </c>
      <c r="L13" s="23">
        <f t="shared" ref="L13:M13" si="20">U56</f>
        <v>-193.538</v>
      </c>
      <c r="M13" s="23">
        <f t="shared" si="20"/>
        <v>2.74212</v>
      </c>
      <c r="N13" s="78">
        <f t="shared" si="12"/>
        <v>0.01416838037</v>
      </c>
      <c r="O13" s="82" t="s">
        <v>106</v>
      </c>
      <c r="P13" s="84">
        <v>-454.401</v>
      </c>
      <c r="Q13" s="84">
        <v>107.742</v>
      </c>
      <c r="R13" s="85">
        <f t="shared" si="16"/>
        <v>0.2371077528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0.005809044243</v>
      </c>
      <c r="D14" s="77">
        <f t="shared" si="3"/>
        <v>0.5229719776</v>
      </c>
      <c r="E14" s="77">
        <f t="shared" si="4"/>
        <v>0.2527978201</v>
      </c>
      <c r="F14" s="77">
        <f t="shared" si="5"/>
        <v>0.2705790806</v>
      </c>
      <c r="G14" s="77">
        <f t="shared" si="6"/>
        <v>0.01015107005</v>
      </c>
      <c r="H14" s="77">
        <f t="shared" si="7"/>
        <v>-0.05526432923</v>
      </c>
      <c r="I14" s="77">
        <f t="shared" si="8"/>
        <v>-0.0001370977883</v>
      </c>
      <c r="J14" s="77">
        <f t="shared" si="9"/>
        <v>-0.009995330683</v>
      </c>
      <c r="K14" s="77">
        <f t="shared" si="10"/>
        <v>0.003074462895</v>
      </c>
      <c r="L14" s="23">
        <f t="shared" ref="L14:M14" si="21">U57</f>
        <v>-110.686</v>
      </c>
      <c r="M14" s="23">
        <f t="shared" si="21"/>
        <v>2.12348</v>
      </c>
      <c r="N14" s="78">
        <f t="shared" si="12"/>
        <v>0.01918472074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0.08740752478</v>
      </c>
      <c r="D15" s="77">
        <f t="shared" si="3"/>
        <v>0.3523892586</v>
      </c>
      <c r="E15" s="77">
        <f t="shared" si="4"/>
        <v>0.13809329</v>
      </c>
      <c r="F15" s="77">
        <f t="shared" si="5"/>
        <v>0.1626087712</v>
      </c>
      <c r="G15" s="77">
        <f t="shared" si="6"/>
        <v>0.1523734108</v>
      </c>
      <c r="H15" s="77">
        <f t="shared" si="7"/>
        <v>-0.02037472167</v>
      </c>
      <c r="I15" s="77">
        <f t="shared" si="8"/>
        <v>-0.00008989732828</v>
      </c>
      <c r="J15" s="77">
        <f t="shared" si="9"/>
        <v>-0.004885618936</v>
      </c>
      <c r="K15" s="77">
        <f t="shared" si="10"/>
        <v>0.1324723754</v>
      </c>
      <c r="L15" s="23">
        <f t="shared" ref="L15:M15" si="22">U58</f>
        <v>-98.2549</v>
      </c>
      <c r="M15" s="23">
        <f t="shared" si="22"/>
        <v>5.37128</v>
      </c>
      <c r="N15" s="78">
        <f t="shared" si="12"/>
        <v>0.05466679015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0.05916964177</v>
      </c>
      <c r="D16" s="77">
        <f t="shared" si="3"/>
        <v>0.4216343293</v>
      </c>
      <c r="E16" s="77">
        <f t="shared" si="4"/>
        <v>0.1309903248</v>
      </c>
      <c r="F16" s="77">
        <f t="shared" si="5"/>
        <v>0.2261376045</v>
      </c>
      <c r="G16" s="77">
        <f t="shared" si="6"/>
        <v>0.1288196705</v>
      </c>
      <c r="H16" s="77">
        <f t="shared" si="7"/>
        <v>-0.03146437403</v>
      </c>
      <c r="I16" s="77">
        <f t="shared" si="8"/>
        <v>-0.00009141148421</v>
      </c>
      <c r="J16" s="77">
        <f t="shared" si="9"/>
        <v>-0.006046684403</v>
      </c>
      <c r="K16" s="77">
        <f t="shared" si="10"/>
        <v>0.07085543083</v>
      </c>
      <c r="L16" s="23">
        <f t="shared" ref="L16:M16" si="23">U59</f>
        <v>-102.802</v>
      </c>
      <c r="M16" s="23">
        <f t="shared" si="23"/>
        <v>2.99198</v>
      </c>
      <c r="N16" s="78">
        <f t="shared" si="12"/>
        <v>0.02910429758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0.2244093172</v>
      </c>
      <c r="D17" s="77">
        <f t="shared" si="3"/>
        <v>0.4222947808</v>
      </c>
      <c r="E17" s="77">
        <f t="shared" si="4"/>
        <v>0.09999025156</v>
      </c>
      <c r="F17" s="77">
        <f t="shared" si="5"/>
        <v>0.1943034366</v>
      </c>
      <c r="G17" s="77">
        <f t="shared" si="6"/>
        <v>0.07469504172</v>
      </c>
      <c r="H17" s="77">
        <f t="shared" si="7"/>
        <v>-0.0442537544</v>
      </c>
      <c r="I17" s="77">
        <f t="shared" si="8"/>
        <v>-0.00006953966879</v>
      </c>
      <c r="J17" s="77">
        <f t="shared" si="9"/>
        <v>-0.004926672294</v>
      </c>
      <c r="K17" s="77">
        <f t="shared" si="10"/>
        <v>0.03356627148</v>
      </c>
      <c r="L17" s="23">
        <f t="shared" ref="L17:M17" si="24">U60</f>
        <v>-57.8122</v>
      </c>
      <c r="M17" s="23">
        <f t="shared" si="24"/>
        <v>2.04749</v>
      </c>
      <c r="N17" s="78">
        <f t="shared" si="12"/>
        <v>0.03541622702</v>
      </c>
      <c r="O17" s="23"/>
      <c r="P17" s="23"/>
      <c r="Q17" s="93"/>
      <c r="R17" s="95" t="s">
        <v>108</v>
      </c>
      <c r="S17" s="96">
        <f>$R$9/sqrt(sum(Y27:Y29))</f>
        <v>0.3651873489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0.8226335504</v>
      </c>
      <c r="D18" s="77">
        <f t="shared" si="3"/>
        <v>0.06386250455</v>
      </c>
      <c r="E18" s="77">
        <f t="shared" si="4"/>
        <v>0.02005687778</v>
      </c>
      <c r="F18" s="77">
        <f t="shared" si="5"/>
        <v>0.02175114171</v>
      </c>
      <c r="G18" s="77">
        <f t="shared" si="6"/>
        <v>0.01639498948</v>
      </c>
      <c r="H18" s="77">
        <f t="shared" si="7"/>
        <v>-0.005412268576</v>
      </c>
      <c r="I18" s="77">
        <f t="shared" si="8"/>
        <v>-0.00001670340321</v>
      </c>
      <c r="J18" s="77">
        <f t="shared" si="9"/>
        <v>-0.0008089333679</v>
      </c>
      <c r="K18" s="77">
        <f t="shared" si="10"/>
        <v>0.06153121781</v>
      </c>
      <c r="L18" s="23">
        <f t="shared" ref="L18:M18" si="25">U61</f>
        <v>-31.6454</v>
      </c>
      <c r="M18" s="23">
        <f t="shared" si="25"/>
        <v>1.57118</v>
      </c>
      <c r="N18" s="78">
        <f t="shared" si="12"/>
        <v>0.04964955412</v>
      </c>
      <c r="O18" s="78">
        <f t="shared" ref="O18:O23" si="27">M18/abs(C61)/D61</f>
        <v>0.06035439972</v>
      </c>
      <c r="P18" s="23"/>
      <c r="Q18" s="93"/>
      <c r="R18" s="95" t="s">
        <v>109</v>
      </c>
      <c r="S18" s="96">
        <f>$R$9/sqrt(sum(Y30:Y32))</f>
        <v>0.2615707143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0.8321212097</v>
      </c>
      <c r="D19" s="77">
        <f t="shared" si="3"/>
        <v>0.07517770109</v>
      </c>
      <c r="E19" s="77">
        <f t="shared" si="4"/>
        <v>0.02020527015</v>
      </c>
      <c r="F19" s="77">
        <f t="shared" si="5"/>
        <v>0.02140710117</v>
      </c>
      <c r="G19" s="77">
        <f t="shared" si="6"/>
        <v>0.01869610714</v>
      </c>
      <c r="H19" s="77">
        <f t="shared" si="7"/>
        <v>-0.007396271456</v>
      </c>
      <c r="I19" s="77">
        <f t="shared" si="8"/>
        <v>-0.0000159860279</v>
      </c>
      <c r="J19" s="77">
        <f t="shared" si="9"/>
        <v>-0.0008121758755</v>
      </c>
      <c r="K19" s="77">
        <f t="shared" si="10"/>
        <v>0.04064647026</v>
      </c>
      <c r="L19" s="23">
        <f t="shared" ref="L19:M19" si="26">U62</f>
        <v>-35.98</v>
      </c>
      <c r="M19" s="23">
        <f t="shared" si="26"/>
        <v>1.07865</v>
      </c>
      <c r="N19" s="78">
        <f t="shared" si="12"/>
        <v>0.02997915509</v>
      </c>
      <c r="O19" s="78">
        <f t="shared" si="27"/>
        <v>0.03602738968</v>
      </c>
      <c r="P19" s="97">
        <f>1/sqrt(1/O18^2+1/O19^2+1/O20^2)</f>
        <v>0.02189837929</v>
      </c>
      <c r="Q19" s="93"/>
      <c r="R19" s="95" t="s">
        <v>110</v>
      </c>
      <c r="S19" s="96">
        <f>$R$9/sqrt(sum(Y33:Y35))</f>
        <v>0.2465971376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0.8729801091</v>
      </c>
      <c r="D20" s="77">
        <f t="shared" si="3"/>
        <v>0.07133014366</v>
      </c>
      <c r="E20" s="77">
        <f t="shared" si="4"/>
        <v>0.01382091127</v>
      </c>
      <c r="F20" s="77">
        <f t="shared" si="5"/>
        <v>0.01546742284</v>
      </c>
      <c r="G20" s="77">
        <f t="shared" si="6"/>
        <v>0.01561779133</v>
      </c>
      <c r="H20" s="77">
        <f t="shared" si="7"/>
        <v>-0.008484522496</v>
      </c>
      <c r="I20" s="77">
        <f t="shared" si="8"/>
        <v>-0.000007733291846</v>
      </c>
      <c r="J20" s="77">
        <f t="shared" si="9"/>
        <v>-0.0006358244785</v>
      </c>
      <c r="K20" s="77">
        <f t="shared" si="10"/>
        <v>0.01989215099</v>
      </c>
      <c r="L20" s="23">
        <f t="shared" ref="L20:M20" si="28">U63</f>
        <v>-36.718</v>
      </c>
      <c r="M20" s="23">
        <f t="shared" si="28"/>
        <v>0.993774</v>
      </c>
      <c r="N20" s="78">
        <f t="shared" si="12"/>
        <v>0.02706503622</v>
      </c>
      <c r="O20" s="78">
        <f t="shared" si="27"/>
        <v>0.03100303883</v>
      </c>
      <c r="P20" s="23"/>
      <c r="Q20" s="93"/>
      <c r="R20" s="95" t="s">
        <v>111</v>
      </c>
      <c r="S20" s="96">
        <f>$R$9/sqrt(sum(Y36:Y38))</f>
        <v>0.09554366212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0.6112598391</v>
      </c>
      <c r="D21" s="77">
        <f t="shared" si="3"/>
        <v>0.1642147093</v>
      </c>
      <c r="E21" s="77">
        <f t="shared" si="4"/>
        <v>0.04982210169</v>
      </c>
      <c r="F21" s="77">
        <f t="shared" si="5"/>
        <v>0.0474308967</v>
      </c>
      <c r="G21" s="77">
        <f t="shared" si="6"/>
        <v>0.02324812929</v>
      </c>
      <c r="H21" s="77">
        <f t="shared" si="7"/>
        <v>-0.01486284184</v>
      </c>
      <c r="I21" s="77">
        <f t="shared" si="8"/>
        <v>-0.00003297166305</v>
      </c>
      <c r="J21" s="77">
        <f t="shared" si="9"/>
        <v>-0.002067679629</v>
      </c>
      <c r="K21" s="77">
        <f t="shared" si="10"/>
        <v>0.1209815935</v>
      </c>
      <c r="L21" s="23">
        <f t="shared" ref="L21:M21" si="29">U64</f>
        <v>-30.3099</v>
      </c>
      <c r="M21" s="23">
        <f t="shared" si="29"/>
        <v>3.33082</v>
      </c>
      <c r="N21" s="78">
        <f t="shared" si="12"/>
        <v>0.1098921475</v>
      </c>
      <c r="O21" s="78">
        <f t="shared" si="27"/>
        <v>0.1797797604</v>
      </c>
      <c r="P21" s="23"/>
      <c r="Q21" s="93"/>
      <c r="R21" s="95" t="s">
        <v>112</v>
      </c>
      <c r="S21" s="96">
        <f>$R$9/sqrt(sum(Y39:Y41))</f>
        <v>0.02479121994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0.6826351555</v>
      </c>
      <c r="D22" s="77">
        <f t="shared" si="3"/>
        <v>0.138293386</v>
      </c>
      <c r="E22" s="77">
        <f t="shared" si="4"/>
        <v>0.03563761147</v>
      </c>
      <c r="F22" s="77">
        <f t="shared" si="5"/>
        <v>0.03569025852</v>
      </c>
      <c r="G22" s="77">
        <f t="shared" si="6"/>
        <v>0.0220334648</v>
      </c>
      <c r="H22" s="77">
        <f t="shared" si="7"/>
        <v>-0.01489152019</v>
      </c>
      <c r="I22" s="77">
        <f t="shared" si="8"/>
        <v>-0.00002708164096</v>
      </c>
      <c r="J22" s="77">
        <f t="shared" si="9"/>
        <v>-0.001422623192</v>
      </c>
      <c r="K22" s="77">
        <f t="shared" si="10"/>
        <v>0.1020574326</v>
      </c>
      <c r="L22" s="23">
        <f t="shared" ref="L22:M22" si="30">U65</f>
        <v>-30.0909</v>
      </c>
      <c r="M22" s="23">
        <f t="shared" si="30"/>
        <v>1.73101</v>
      </c>
      <c r="N22" s="78">
        <f t="shared" si="12"/>
        <v>0.05752602946</v>
      </c>
      <c r="O22" s="78">
        <f t="shared" si="27"/>
        <v>0.08427053456</v>
      </c>
      <c r="P22" s="97">
        <f>1/sqrt(1/O21^2+1/O22^2+1/O23^2)</f>
        <v>0.05711521783</v>
      </c>
      <c r="Q22" s="93"/>
      <c r="R22" s="95" t="s">
        <v>113</v>
      </c>
      <c r="S22" s="96">
        <f>$R$9/sqrt(sum(Y42:Y44))</f>
        <v>0.04714086189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0.6976134003</v>
      </c>
      <c r="D23" s="77">
        <f t="shared" si="3"/>
        <v>0.1674057633</v>
      </c>
      <c r="E23" s="77">
        <f t="shared" si="4"/>
        <v>0.03134778934</v>
      </c>
      <c r="F23" s="77">
        <f t="shared" si="5"/>
        <v>0.02956689184</v>
      </c>
      <c r="G23" s="77">
        <f t="shared" si="6"/>
        <v>0.02524488327</v>
      </c>
      <c r="H23" s="77">
        <f t="shared" si="7"/>
        <v>-0.02139095695</v>
      </c>
      <c r="I23" s="77">
        <f t="shared" si="8"/>
        <v>-0.00002309673034</v>
      </c>
      <c r="J23" s="77">
        <f t="shared" si="9"/>
        <v>-0.001361063502</v>
      </c>
      <c r="K23" s="77">
        <f t="shared" si="10"/>
        <v>0.07157127497</v>
      </c>
      <c r="L23" s="23">
        <f t="shared" ref="L23:M23" si="31">U66</f>
        <v>-28.1803</v>
      </c>
      <c r="M23" s="23">
        <f t="shared" si="31"/>
        <v>1.69328</v>
      </c>
      <c r="N23" s="78">
        <f t="shared" si="12"/>
        <v>0.060087366</v>
      </c>
      <c r="O23" s="78">
        <f t="shared" si="27"/>
        <v>0.08613275773</v>
      </c>
      <c r="P23" s="23"/>
      <c r="Q23" s="93"/>
      <c r="R23" s="5" t="s">
        <v>114</v>
      </c>
      <c r="S23" s="86">
        <f>1/sqrt(1/S17^2+1/S18^2+1/S19^2+1/S20^2+1/S21^2+1/S22^2)</f>
        <v>0.02119919884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0.54146</v>
      </c>
      <c r="D27" s="96">
        <f t="shared" ref="D27:D44" si="35">F49</f>
        <v>0.442558</v>
      </c>
      <c r="E27" s="96">
        <f t="shared" ref="E27:E44" si="36">H49</f>
        <v>0.004864</v>
      </c>
      <c r="F27" s="96">
        <f t="shared" ref="F27:F44" si="37">J49</f>
        <v>0.004255</v>
      </c>
      <c r="G27" s="96">
        <f t="shared" ref="G27:G44" si="38">L49</f>
        <v>0.001587</v>
      </c>
      <c r="H27" s="96">
        <f t="shared" ref="H27:H44" si="39">N49</f>
        <v>0.004162</v>
      </c>
      <c r="I27" s="96">
        <f t="shared" ref="I27:I44" si="40">P49</f>
        <v>0.000051</v>
      </c>
      <c r="J27" s="96">
        <f t="shared" ref="J27:J44" si="41">R49</f>
        <v>0.000212</v>
      </c>
      <c r="K27" s="96">
        <f t="shared" ref="K27:K44" si="42">T49</f>
        <v>0.00085</v>
      </c>
      <c r="L27" s="99">
        <f t="shared" ref="L27:L44" si="43">W49</f>
        <v>212000000</v>
      </c>
      <c r="M27" s="65"/>
      <c r="O27" s="100">
        <f t="shared" ref="O27:W27" si="32">C27*$L27</f>
        <v>114789520</v>
      </c>
      <c r="P27" s="100">
        <f t="shared" si="32"/>
        <v>93822296</v>
      </c>
      <c r="Q27" s="100">
        <f t="shared" si="32"/>
        <v>1031168</v>
      </c>
      <c r="R27" s="100">
        <f t="shared" si="32"/>
        <v>902060</v>
      </c>
      <c r="S27" s="100">
        <f t="shared" si="32"/>
        <v>336444</v>
      </c>
      <c r="T27" s="100">
        <f t="shared" si="32"/>
        <v>882344</v>
      </c>
      <c r="U27" s="100">
        <f t="shared" si="32"/>
        <v>10812</v>
      </c>
      <c r="V27" s="100">
        <f t="shared" si="32"/>
        <v>44944</v>
      </c>
      <c r="W27" s="100">
        <f t="shared" si="32"/>
        <v>180200</v>
      </c>
      <c r="X27" s="65"/>
      <c r="Y27" s="78">
        <f t="shared" ref="Y27:AG27" si="33">O27/O$45</f>
        <v>0.0007682074897</v>
      </c>
      <c r="Z27" s="78">
        <f t="shared" si="33"/>
        <v>0.00142405242</v>
      </c>
      <c r="AA27" s="78">
        <f t="shared" si="33"/>
        <v>0.0007429758068</v>
      </c>
      <c r="AB27" s="78">
        <f t="shared" si="33"/>
        <v>0.0006575653972</v>
      </c>
      <c r="AC27" s="78">
        <f t="shared" si="33"/>
        <v>0.0008499845162</v>
      </c>
      <c r="AD27" s="78">
        <f t="shared" si="33"/>
        <v>0.001348607264</v>
      </c>
      <c r="AE27" s="78">
        <f t="shared" si="33"/>
        <v>0.0008373345772</v>
      </c>
      <c r="AF27" s="78">
        <f t="shared" si="33"/>
        <v>0.0007283393311</v>
      </c>
      <c r="AG27" s="78">
        <f t="shared" si="33"/>
        <v>0.0008210795039</v>
      </c>
    </row>
    <row r="28">
      <c r="A28" s="76">
        <v>1.0</v>
      </c>
      <c r="B28" s="68" t="s">
        <v>96</v>
      </c>
      <c r="C28" s="96">
        <f t="shared" si="34"/>
        <v>0.494959</v>
      </c>
      <c r="D28" s="96">
        <f t="shared" si="35"/>
        <v>0.486785</v>
      </c>
      <c r="E28" s="96">
        <f t="shared" si="36"/>
        <v>0.007061</v>
      </c>
      <c r="F28" s="96">
        <f t="shared" si="37"/>
        <v>0.004518</v>
      </c>
      <c r="G28" s="96">
        <f t="shared" si="38"/>
        <v>0.001546</v>
      </c>
      <c r="H28" s="96">
        <f t="shared" si="39"/>
        <v>0.004162</v>
      </c>
      <c r="I28" s="96">
        <f t="shared" si="40"/>
        <v>0.0000288</v>
      </c>
      <c r="J28" s="96">
        <f t="shared" si="41"/>
        <v>0.000246</v>
      </c>
      <c r="K28" s="96">
        <f t="shared" si="42"/>
        <v>0.000695</v>
      </c>
      <c r="L28" s="99">
        <f t="shared" si="43"/>
        <v>530000000</v>
      </c>
      <c r="M28" s="65"/>
      <c r="O28" s="100">
        <f t="shared" ref="O28:W28" si="44">C28*$L28</f>
        <v>262328270</v>
      </c>
      <c r="P28" s="100">
        <f t="shared" si="44"/>
        <v>257996050</v>
      </c>
      <c r="Q28" s="100">
        <f t="shared" si="44"/>
        <v>3742330</v>
      </c>
      <c r="R28" s="100">
        <f t="shared" si="44"/>
        <v>2394540</v>
      </c>
      <c r="S28" s="100">
        <f t="shared" si="44"/>
        <v>819380</v>
      </c>
      <c r="T28" s="100">
        <f t="shared" si="44"/>
        <v>2205860</v>
      </c>
      <c r="U28" s="100">
        <f t="shared" si="44"/>
        <v>15264</v>
      </c>
      <c r="V28" s="100">
        <f t="shared" si="44"/>
        <v>130380</v>
      </c>
      <c r="W28" s="100">
        <f t="shared" si="44"/>
        <v>368350</v>
      </c>
      <c r="X28" s="65"/>
      <c r="Y28" s="78">
        <f t="shared" ref="Y28:AG28" si="45">O28/O$45</f>
        <v>0.001755583104</v>
      </c>
      <c r="Z28" s="78">
        <f t="shared" si="45"/>
        <v>0.003915912475</v>
      </c>
      <c r="AA28" s="78">
        <f t="shared" si="45"/>
        <v>0.002696418674</v>
      </c>
      <c r="AB28" s="78">
        <f t="shared" si="45"/>
        <v>0.001745523187</v>
      </c>
      <c r="AC28" s="78">
        <f t="shared" si="45"/>
        <v>0.00207006311</v>
      </c>
      <c r="AD28" s="78">
        <f t="shared" si="45"/>
        <v>0.003371518159</v>
      </c>
      <c r="AE28" s="78">
        <f t="shared" si="45"/>
        <v>0.001182119403</v>
      </c>
      <c r="AF28" s="78">
        <f t="shared" si="45"/>
        <v>0.002112871173</v>
      </c>
      <c r="AG28" s="78">
        <f t="shared" si="45"/>
        <v>0.001678383104</v>
      </c>
    </row>
    <row r="29">
      <c r="A29" s="76">
        <v>1.0</v>
      </c>
      <c r="B29" s="68" t="s">
        <v>98</v>
      </c>
      <c r="C29" s="96">
        <f t="shared" si="34"/>
        <v>0.427091</v>
      </c>
      <c r="D29" s="96">
        <f t="shared" si="35"/>
        <v>0.554691</v>
      </c>
      <c r="E29" s="96">
        <f t="shared" si="36"/>
        <v>0.005436</v>
      </c>
      <c r="F29" s="96">
        <f t="shared" si="37"/>
        <v>0.005046</v>
      </c>
      <c r="G29" s="96">
        <f t="shared" si="38"/>
        <v>0.001265</v>
      </c>
      <c r="H29" s="96">
        <f t="shared" si="39"/>
        <v>0.00554</v>
      </c>
      <c r="I29" s="96">
        <f t="shared" si="40"/>
        <v>0.0000604</v>
      </c>
      <c r="J29" s="96">
        <f t="shared" si="41"/>
        <v>0.000276</v>
      </c>
      <c r="K29" s="96">
        <f t="shared" si="42"/>
        <v>0.000594</v>
      </c>
      <c r="L29" s="99">
        <f t="shared" si="43"/>
        <v>296000000</v>
      </c>
      <c r="M29" s="65"/>
      <c r="O29" s="100">
        <f t="shared" ref="O29:W29" si="46">C29*$L29</f>
        <v>126418936</v>
      </c>
      <c r="P29" s="100">
        <f t="shared" si="46"/>
        <v>164188536</v>
      </c>
      <c r="Q29" s="100">
        <f t="shared" si="46"/>
        <v>1609056</v>
      </c>
      <c r="R29" s="100">
        <f t="shared" si="46"/>
        <v>1493616</v>
      </c>
      <c r="S29" s="100">
        <f t="shared" si="46"/>
        <v>374440</v>
      </c>
      <c r="T29" s="100">
        <f t="shared" si="46"/>
        <v>1639840</v>
      </c>
      <c r="U29" s="100">
        <f t="shared" si="46"/>
        <v>17878.4</v>
      </c>
      <c r="V29" s="100">
        <f t="shared" si="46"/>
        <v>81696</v>
      </c>
      <c r="W29" s="100">
        <f t="shared" si="46"/>
        <v>175824</v>
      </c>
      <c r="X29" s="65"/>
      <c r="Y29" s="78">
        <f t="shared" ref="Y29:AG29" si="47">O29/O$45</f>
        <v>0.000846035191</v>
      </c>
      <c r="Z29" s="78">
        <f t="shared" si="47"/>
        <v>0.002492084419</v>
      </c>
      <c r="AA29" s="78">
        <f t="shared" si="47"/>
        <v>0.001159354906</v>
      </c>
      <c r="AB29" s="78">
        <f t="shared" si="47"/>
        <v>0.001088785888</v>
      </c>
      <c r="AC29" s="78">
        <f t="shared" si="47"/>
        <v>0.0009459767517</v>
      </c>
      <c r="AD29" s="78">
        <f t="shared" si="47"/>
        <v>0.002506392218</v>
      </c>
      <c r="AE29" s="78">
        <f t="shared" si="47"/>
        <v>0.001384591427</v>
      </c>
      <c r="AF29" s="78">
        <f t="shared" si="47"/>
        <v>0.001323923327</v>
      </c>
      <c r="AG29" s="78">
        <f t="shared" si="47"/>
        <v>0.0008011403036</v>
      </c>
    </row>
    <row r="30">
      <c r="A30" s="76">
        <v>2.0</v>
      </c>
      <c r="B30" s="68" t="s">
        <v>94</v>
      </c>
      <c r="C30" s="96">
        <f t="shared" si="34"/>
        <v>0.293686</v>
      </c>
      <c r="D30" s="96">
        <f t="shared" si="35"/>
        <v>0.654783</v>
      </c>
      <c r="E30" s="96">
        <f t="shared" si="36"/>
        <v>0.027677</v>
      </c>
      <c r="F30" s="96">
        <f t="shared" si="37"/>
        <v>0.017842</v>
      </c>
      <c r="G30" s="96">
        <f t="shared" si="38"/>
        <v>0.001005</v>
      </c>
      <c r="H30" s="96">
        <f t="shared" si="39"/>
        <v>0.00309</v>
      </c>
      <c r="I30" s="96">
        <f t="shared" si="40"/>
        <v>0.000255</v>
      </c>
      <c r="J30" s="96">
        <f t="shared" si="41"/>
        <v>0.000933</v>
      </c>
      <c r="K30" s="96">
        <f t="shared" si="42"/>
        <v>0.00073</v>
      </c>
      <c r="L30" s="99">
        <f t="shared" si="43"/>
        <v>734000000</v>
      </c>
      <c r="M30" s="65"/>
      <c r="O30" s="100">
        <f t="shared" ref="O30:W30" si="48">C30*$L30</f>
        <v>215565524</v>
      </c>
      <c r="P30" s="100">
        <f t="shared" si="48"/>
        <v>480610722</v>
      </c>
      <c r="Q30" s="100">
        <f t="shared" si="48"/>
        <v>20314918</v>
      </c>
      <c r="R30" s="100">
        <f t="shared" si="48"/>
        <v>13096028</v>
      </c>
      <c r="S30" s="100">
        <f t="shared" si="48"/>
        <v>737670</v>
      </c>
      <c r="T30" s="100">
        <f t="shared" si="48"/>
        <v>2268060</v>
      </c>
      <c r="U30" s="100">
        <f t="shared" si="48"/>
        <v>187170</v>
      </c>
      <c r="V30" s="100">
        <f t="shared" si="48"/>
        <v>684822</v>
      </c>
      <c r="W30" s="100">
        <f t="shared" si="48"/>
        <v>535820</v>
      </c>
      <c r="X30" s="65"/>
      <c r="Y30" s="78">
        <f t="shared" ref="Y30:AG30" si="49">O30/O$45</f>
        <v>0.001442632133</v>
      </c>
      <c r="Z30" s="78">
        <f t="shared" si="49"/>
        <v>0.007294799754</v>
      </c>
      <c r="AA30" s="78">
        <f t="shared" si="49"/>
        <v>0.01463727791</v>
      </c>
      <c r="AB30" s="78">
        <f t="shared" si="49"/>
        <v>0.00954647679</v>
      </c>
      <c r="AC30" s="78">
        <f t="shared" si="49"/>
        <v>0.001863632813</v>
      </c>
      <c r="AD30" s="78">
        <f t="shared" si="49"/>
        <v>0.003466586944</v>
      </c>
      <c r="AE30" s="78">
        <f t="shared" si="49"/>
        <v>0.01449536745</v>
      </c>
      <c r="AF30" s="78">
        <f t="shared" si="49"/>
        <v>0.01109787285</v>
      </c>
      <c r="AG30" s="78">
        <f t="shared" si="49"/>
        <v>0.002441458489</v>
      </c>
    </row>
    <row r="31">
      <c r="A31" s="76">
        <v>2.0</v>
      </c>
      <c r="B31" s="68" t="s">
        <v>96</v>
      </c>
      <c r="C31" s="96">
        <f t="shared" si="34"/>
        <v>0.126331</v>
      </c>
      <c r="D31" s="96">
        <f t="shared" si="35"/>
        <v>0.811447</v>
      </c>
      <c r="E31" s="96">
        <f t="shared" si="36"/>
        <v>0.037285</v>
      </c>
      <c r="F31" s="96">
        <f t="shared" si="37"/>
        <v>0.018429</v>
      </c>
      <c r="G31" s="96">
        <f t="shared" si="38"/>
        <v>0.000382</v>
      </c>
      <c r="H31" s="96">
        <f t="shared" si="39"/>
        <v>0.004143</v>
      </c>
      <c r="I31" s="96">
        <f t="shared" si="40"/>
        <v>0.000374</v>
      </c>
      <c r="J31" s="96">
        <f t="shared" si="41"/>
        <v>0.001332</v>
      </c>
      <c r="K31" s="96">
        <f t="shared" si="42"/>
        <v>0.000276</v>
      </c>
      <c r="L31" s="99">
        <f t="shared" si="43"/>
        <v>3950000000</v>
      </c>
      <c r="M31" s="65"/>
      <c r="O31" s="100">
        <f t="shared" ref="O31:W31" si="50">C31*$L31</f>
        <v>499007450</v>
      </c>
      <c r="P31" s="100">
        <f t="shared" si="50"/>
        <v>3205215650</v>
      </c>
      <c r="Q31" s="100">
        <f t="shared" si="50"/>
        <v>147275750</v>
      </c>
      <c r="R31" s="100">
        <f t="shared" si="50"/>
        <v>72794550</v>
      </c>
      <c r="S31" s="100">
        <f t="shared" si="50"/>
        <v>1508900</v>
      </c>
      <c r="T31" s="100">
        <f t="shared" si="50"/>
        <v>16364850</v>
      </c>
      <c r="U31" s="100">
        <f t="shared" si="50"/>
        <v>1477300</v>
      </c>
      <c r="V31" s="100">
        <f t="shared" si="50"/>
        <v>5261400</v>
      </c>
      <c r="W31" s="100">
        <f t="shared" si="50"/>
        <v>1090200</v>
      </c>
      <c r="X31" s="65"/>
      <c r="Y31" s="78">
        <f t="shared" ref="Y31:AG31" si="51">O31/O$45</f>
        <v>0.003339514448</v>
      </c>
      <c r="Z31" s="78">
        <f t="shared" si="51"/>
        <v>0.04864936479</v>
      </c>
      <c r="AA31" s="78">
        <f t="shared" si="51"/>
        <v>0.1061149291</v>
      </c>
      <c r="AB31" s="78">
        <f t="shared" si="51"/>
        <v>0.05306429415</v>
      </c>
      <c r="AC31" s="78">
        <f t="shared" si="51"/>
        <v>0.003812050851</v>
      </c>
      <c r="AD31" s="78">
        <f t="shared" si="51"/>
        <v>0.02501264312</v>
      </c>
      <c r="AE31" s="78">
        <f t="shared" si="51"/>
        <v>0.1144093943</v>
      </c>
      <c r="AF31" s="78">
        <f t="shared" si="51"/>
        <v>0.08526354033</v>
      </c>
      <c r="AG31" s="78">
        <f t="shared" si="51"/>
        <v>0.004967485434</v>
      </c>
    </row>
    <row r="32">
      <c r="A32" s="76">
        <v>2.0</v>
      </c>
      <c r="B32" s="68" t="s">
        <v>98</v>
      </c>
      <c r="C32" s="96">
        <f t="shared" si="34"/>
        <v>0.019626</v>
      </c>
      <c r="D32" s="96">
        <f t="shared" si="35"/>
        <v>0.9491</v>
      </c>
      <c r="E32" s="96">
        <f t="shared" si="36"/>
        <v>0.014558</v>
      </c>
      <c r="F32" s="96">
        <f t="shared" si="37"/>
        <v>0.004496</v>
      </c>
      <c r="G32" s="96">
        <f t="shared" si="38"/>
        <v>0.0000611</v>
      </c>
      <c r="H32" s="96">
        <f t="shared" si="39"/>
        <v>0.010936</v>
      </c>
      <c r="I32" s="96">
        <f t="shared" si="40"/>
        <v>0.000252</v>
      </c>
      <c r="J32" s="96">
        <f t="shared" si="41"/>
        <v>0.000924</v>
      </c>
      <c r="K32" s="96">
        <f t="shared" si="42"/>
        <v>0.0000462</v>
      </c>
      <c r="L32" s="99">
        <f t="shared" si="43"/>
        <v>13600000000</v>
      </c>
      <c r="M32" s="65"/>
      <c r="O32" s="100">
        <f t="shared" ref="O32:W32" si="52">C32*$L32</f>
        <v>266913600</v>
      </c>
      <c r="P32" s="100">
        <f t="shared" si="52"/>
        <v>12907760000</v>
      </c>
      <c r="Q32" s="100">
        <f t="shared" si="52"/>
        <v>197988800</v>
      </c>
      <c r="R32" s="100">
        <f t="shared" si="52"/>
        <v>61145600</v>
      </c>
      <c r="S32" s="100">
        <f t="shared" si="52"/>
        <v>830960</v>
      </c>
      <c r="T32" s="100">
        <f t="shared" si="52"/>
        <v>148729600</v>
      </c>
      <c r="U32" s="100">
        <f t="shared" si="52"/>
        <v>3427200</v>
      </c>
      <c r="V32" s="100">
        <f t="shared" si="52"/>
        <v>12566400</v>
      </c>
      <c r="W32" s="100">
        <f t="shared" si="52"/>
        <v>628320</v>
      </c>
      <c r="X32" s="65"/>
      <c r="Y32" s="78">
        <f t="shared" ref="Y32:AG32" si="53">O32/O$45</f>
        <v>0.001786269571</v>
      </c>
      <c r="Z32" s="78">
        <f t="shared" si="53"/>
        <v>0.1959164042</v>
      </c>
      <c r="AA32" s="78">
        <f t="shared" si="53"/>
        <v>0.1426546289</v>
      </c>
      <c r="AB32" s="78">
        <f t="shared" si="53"/>
        <v>0.04457267892</v>
      </c>
      <c r="AC32" s="78">
        <f t="shared" si="53"/>
        <v>0.00209931856</v>
      </c>
      <c r="AD32" s="78">
        <f t="shared" si="53"/>
        <v>0.2273238316</v>
      </c>
      <c r="AE32" s="78">
        <f t="shared" si="53"/>
        <v>0.2654192622</v>
      </c>
      <c r="AF32" s="78">
        <f t="shared" si="53"/>
        <v>0.2036446104</v>
      </c>
      <c r="AG32" s="78">
        <f t="shared" si="53"/>
        <v>0.002862933817</v>
      </c>
    </row>
    <row r="33">
      <c r="A33" s="76">
        <v>3.0</v>
      </c>
      <c r="B33" s="68" t="s">
        <v>94</v>
      </c>
      <c r="C33" s="96">
        <f t="shared" si="34"/>
        <v>0.24964</v>
      </c>
      <c r="D33" s="96">
        <f t="shared" si="35"/>
        <v>0.676555</v>
      </c>
      <c r="E33" s="96">
        <f t="shared" si="36"/>
        <v>0.022516</v>
      </c>
      <c r="F33" s="96">
        <f t="shared" si="37"/>
        <v>0.039353</v>
      </c>
      <c r="G33" s="96">
        <f t="shared" si="38"/>
        <v>0.005017</v>
      </c>
      <c r="H33" s="96">
        <f t="shared" si="39"/>
        <v>0.003899</v>
      </c>
      <c r="I33" s="96">
        <f t="shared" si="40"/>
        <v>0.000188</v>
      </c>
      <c r="J33" s="96">
        <f t="shared" si="41"/>
        <v>0.000871</v>
      </c>
      <c r="K33" s="96">
        <f t="shared" si="42"/>
        <v>0.001962</v>
      </c>
      <c r="L33" s="99">
        <f t="shared" si="43"/>
        <v>971000000</v>
      </c>
      <c r="M33" s="65"/>
      <c r="O33" s="100">
        <f t="shared" ref="O33:W33" si="54">C33*$L33</f>
        <v>242400440</v>
      </c>
      <c r="P33" s="100">
        <f t="shared" si="54"/>
        <v>656934905</v>
      </c>
      <c r="Q33" s="100">
        <f t="shared" si="54"/>
        <v>21863036</v>
      </c>
      <c r="R33" s="100">
        <f t="shared" si="54"/>
        <v>38211763</v>
      </c>
      <c r="S33" s="100">
        <f t="shared" si="54"/>
        <v>4871507</v>
      </c>
      <c r="T33" s="100">
        <f t="shared" si="54"/>
        <v>3785929</v>
      </c>
      <c r="U33" s="100">
        <f t="shared" si="54"/>
        <v>182548</v>
      </c>
      <c r="V33" s="100">
        <f t="shared" si="54"/>
        <v>845741</v>
      </c>
      <c r="W33" s="100">
        <f t="shared" si="54"/>
        <v>1905102</v>
      </c>
      <c r="X33" s="65"/>
      <c r="Y33" s="78">
        <f t="shared" ref="Y33:AG33" si="55">O33/O$45</f>
        <v>0.001622219812</v>
      </c>
      <c r="Z33" s="78">
        <f t="shared" si="55"/>
        <v>0.009971081301</v>
      </c>
      <c r="AA33" s="78">
        <f t="shared" si="55"/>
        <v>0.01575272585</v>
      </c>
      <c r="AB33" s="78">
        <f t="shared" si="55"/>
        <v>0.02785483572</v>
      </c>
      <c r="AC33" s="78">
        <f t="shared" si="55"/>
        <v>0.01230726516</v>
      </c>
      <c r="AD33" s="78">
        <f t="shared" si="55"/>
        <v>0.005786554166</v>
      </c>
      <c r="AE33" s="78">
        <f t="shared" si="55"/>
        <v>0.01413741698</v>
      </c>
      <c r="AF33" s="78">
        <f t="shared" si="55"/>
        <v>0.01370564334</v>
      </c>
      <c r="AG33" s="78">
        <f t="shared" si="55"/>
        <v>0.008680578275</v>
      </c>
    </row>
    <row r="34">
      <c r="A34" s="76">
        <v>3.0</v>
      </c>
      <c r="B34" s="68" t="s">
        <v>96</v>
      </c>
      <c r="C34" s="96">
        <f t="shared" si="34"/>
        <v>0.07897</v>
      </c>
      <c r="D34" s="96">
        <f t="shared" si="35"/>
        <v>0.837207</v>
      </c>
      <c r="E34" s="96">
        <f t="shared" si="36"/>
        <v>0.034844</v>
      </c>
      <c r="F34" s="96">
        <f t="shared" si="37"/>
        <v>0.03864</v>
      </c>
      <c r="G34" s="96">
        <f t="shared" si="38"/>
        <v>0.001787</v>
      </c>
      <c r="H34" s="96">
        <f t="shared" si="39"/>
        <v>0.006297</v>
      </c>
      <c r="I34" s="96">
        <f t="shared" si="40"/>
        <v>0.000268</v>
      </c>
      <c r="J34" s="96">
        <f t="shared" si="41"/>
        <v>0.00138</v>
      </c>
      <c r="K34" s="96">
        <f t="shared" si="42"/>
        <v>0.000608</v>
      </c>
      <c r="L34" s="99">
        <f t="shared" si="43"/>
        <v>6990000000</v>
      </c>
      <c r="M34" s="65"/>
      <c r="O34" s="100">
        <f t="shared" ref="O34:W34" si="56">C34*$L34</f>
        <v>552000300</v>
      </c>
      <c r="P34" s="100">
        <f t="shared" si="56"/>
        <v>5852076930</v>
      </c>
      <c r="Q34" s="100">
        <f t="shared" si="56"/>
        <v>243559560</v>
      </c>
      <c r="R34" s="100">
        <f t="shared" si="56"/>
        <v>270093600</v>
      </c>
      <c r="S34" s="100">
        <f t="shared" si="56"/>
        <v>12491130</v>
      </c>
      <c r="T34" s="100">
        <f t="shared" si="56"/>
        <v>44016030</v>
      </c>
      <c r="U34" s="100">
        <f t="shared" si="56"/>
        <v>1873320</v>
      </c>
      <c r="V34" s="100">
        <f t="shared" si="56"/>
        <v>9646200</v>
      </c>
      <c r="W34" s="100">
        <f t="shared" si="56"/>
        <v>4249920</v>
      </c>
      <c r="X34" s="65"/>
      <c r="Y34" s="78">
        <f t="shared" ref="Y34:AG34" si="57">O34/O$45</f>
        <v>0.00369415923</v>
      </c>
      <c r="Z34" s="78">
        <f t="shared" si="57"/>
        <v>0.08882392214</v>
      </c>
      <c r="AA34" s="78">
        <f t="shared" si="57"/>
        <v>0.1754892128</v>
      </c>
      <c r="AB34" s="78">
        <f t="shared" si="57"/>
        <v>0.1968873527</v>
      </c>
      <c r="AC34" s="78">
        <f t="shared" si="57"/>
        <v>0.03155730847</v>
      </c>
      <c r="AD34" s="78">
        <f t="shared" si="57"/>
        <v>0.0672757312</v>
      </c>
      <c r="AE34" s="78">
        <f t="shared" si="57"/>
        <v>0.1450791352</v>
      </c>
      <c r="AF34" s="78">
        <f t="shared" si="57"/>
        <v>0.1563213522</v>
      </c>
      <c r="AG34" s="78">
        <f t="shared" si="57"/>
        <v>0.01936471812</v>
      </c>
    </row>
    <row r="35">
      <c r="A35" s="76">
        <v>3.0</v>
      </c>
      <c r="B35" s="68" t="s">
        <v>98</v>
      </c>
      <c r="C35" s="96">
        <f t="shared" si="34"/>
        <v>0.026487</v>
      </c>
      <c r="D35" s="96">
        <f t="shared" si="35"/>
        <v>0.895269</v>
      </c>
      <c r="E35" s="96">
        <f t="shared" si="36"/>
        <v>0.034692</v>
      </c>
      <c r="F35" s="96">
        <f t="shared" si="37"/>
        <v>0.032583</v>
      </c>
      <c r="G35" s="96">
        <f t="shared" si="38"/>
        <v>0.000646</v>
      </c>
      <c r="H35" s="96">
        <f t="shared" si="39"/>
        <v>0.008555</v>
      </c>
      <c r="I35" s="96">
        <f t="shared" si="40"/>
        <v>0.000231</v>
      </c>
      <c r="J35" s="96">
        <f t="shared" si="41"/>
        <v>0.001331</v>
      </c>
      <c r="K35" s="96">
        <f t="shared" si="42"/>
        <v>0.000205</v>
      </c>
      <c r="L35" s="99">
        <f t="shared" si="43"/>
        <v>11700000000</v>
      </c>
      <c r="M35" s="65"/>
      <c r="O35" s="100">
        <f t="shared" ref="O35:W35" si="58">C35*$L35</f>
        <v>309897900</v>
      </c>
      <c r="P35" s="100">
        <f t="shared" si="58"/>
        <v>10474647300</v>
      </c>
      <c r="Q35" s="100">
        <f t="shared" si="58"/>
        <v>405896400</v>
      </c>
      <c r="R35" s="100">
        <f t="shared" si="58"/>
        <v>381221100</v>
      </c>
      <c r="S35" s="100">
        <f t="shared" si="58"/>
        <v>7558200</v>
      </c>
      <c r="T35" s="100">
        <f t="shared" si="58"/>
        <v>100093500</v>
      </c>
      <c r="U35" s="100">
        <f t="shared" si="58"/>
        <v>2702700</v>
      </c>
      <c r="V35" s="100">
        <f t="shared" si="58"/>
        <v>15572700</v>
      </c>
      <c r="W35" s="100">
        <f t="shared" si="58"/>
        <v>2398500</v>
      </c>
      <c r="X35" s="65"/>
      <c r="Y35" s="78">
        <f t="shared" ref="Y35:AG35" si="59">O35/O$45</f>
        <v>0.002073933995</v>
      </c>
      <c r="Z35" s="78">
        <f t="shared" si="59"/>
        <v>0.1589861629</v>
      </c>
      <c r="AA35" s="78">
        <f t="shared" si="59"/>
        <v>0.2924559386</v>
      </c>
      <c r="AB35" s="78">
        <f t="shared" si="59"/>
        <v>0.277894823</v>
      </c>
      <c r="AC35" s="78">
        <f t="shared" si="59"/>
        <v>0.01909486563</v>
      </c>
      <c r="AD35" s="78">
        <f t="shared" si="59"/>
        <v>0.1529866142</v>
      </c>
      <c r="AE35" s="78">
        <f t="shared" si="59"/>
        <v>0.2093104108</v>
      </c>
      <c r="AF35" s="78">
        <f t="shared" si="59"/>
        <v>0.2523631608</v>
      </c>
      <c r="AG35" s="78">
        <f t="shared" si="59"/>
        <v>0.01092874134</v>
      </c>
    </row>
    <row r="36">
      <c r="A36" s="76">
        <v>4.0</v>
      </c>
      <c r="B36" s="68" t="s">
        <v>94</v>
      </c>
      <c r="C36" s="96">
        <f t="shared" si="34"/>
        <v>0.330419</v>
      </c>
      <c r="D36" s="96">
        <f t="shared" si="35"/>
        <v>0.624222</v>
      </c>
      <c r="E36" s="96">
        <f t="shared" si="36"/>
        <v>0.00972</v>
      </c>
      <c r="F36" s="96">
        <f t="shared" si="37"/>
        <v>0.011505</v>
      </c>
      <c r="G36" s="96">
        <f t="shared" si="38"/>
        <v>0.012021</v>
      </c>
      <c r="H36" s="96">
        <f t="shared" si="39"/>
        <v>0.003826</v>
      </c>
      <c r="I36" s="96">
        <f t="shared" si="40"/>
        <v>0.0000794</v>
      </c>
      <c r="J36" s="96">
        <f t="shared" si="41"/>
        <v>0.000367</v>
      </c>
      <c r="K36" s="96">
        <f t="shared" si="42"/>
        <v>0.007841</v>
      </c>
      <c r="L36" s="99">
        <f t="shared" si="43"/>
        <v>1820000000</v>
      </c>
      <c r="M36" s="65"/>
      <c r="O36" s="100">
        <f t="shared" ref="O36:W36" si="60">C36*$L36</f>
        <v>601362580</v>
      </c>
      <c r="P36" s="100">
        <f t="shared" si="60"/>
        <v>1136084040</v>
      </c>
      <c r="Q36" s="100">
        <f t="shared" si="60"/>
        <v>17690400</v>
      </c>
      <c r="R36" s="100">
        <f t="shared" si="60"/>
        <v>20939100</v>
      </c>
      <c r="S36" s="100">
        <f t="shared" si="60"/>
        <v>21878220</v>
      </c>
      <c r="T36" s="100">
        <f t="shared" si="60"/>
        <v>6963320</v>
      </c>
      <c r="U36" s="100">
        <f t="shared" si="60"/>
        <v>144508</v>
      </c>
      <c r="V36" s="100">
        <f t="shared" si="60"/>
        <v>667940</v>
      </c>
      <c r="W36" s="100">
        <f t="shared" si="60"/>
        <v>14270620</v>
      </c>
      <c r="X36" s="65"/>
      <c r="Y36" s="78">
        <f t="shared" ref="Y36:AG36" si="61">O36/O$45</f>
        <v>0.004024507098</v>
      </c>
      <c r="Z36" s="78">
        <f t="shared" si="61"/>
        <v>0.01724369681</v>
      </c>
      <c r="AA36" s="78">
        <f t="shared" si="61"/>
        <v>0.01274626367</v>
      </c>
      <c r="AB36" s="78">
        <f t="shared" si="61"/>
        <v>0.01526376029</v>
      </c>
      <c r="AC36" s="78">
        <f t="shared" si="61"/>
        <v>0.05527264045</v>
      </c>
      <c r="AD36" s="78">
        <f t="shared" si="61"/>
        <v>0.0106429963</v>
      </c>
      <c r="AE36" s="78">
        <f t="shared" si="61"/>
        <v>0.01119141187</v>
      </c>
      <c r="AF36" s="78">
        <f t="shared" si="61"/>
        <v>0.01082429185</v>
      </c>
      <c r="AG36" s="78">
        <f t="shared" si="61"/>
        <v>0.06502393779</v>
      </c>
    </row>
    <row r="37">
      <c r="A37" s="76">
        <v>4.0</v>
      </c>
      <c r="B37" s="68" t="s">
        <v>96</v>
      </c>
      <c r="C37" s="96">
        <f t="shared" si="34"/>
        <v>0.235471</v>
      </c>
      <c r="D37" s="96">
        <f t="shared" si="35"/>
        <v>0.705856</v>
      </c>
      <c r="E37" s="96">
        <f t="shared" si="36"/>
        <v>0.012803</v>
      </c>
      <c r="F37" s="96">
        <f t="shared" si="37"/>
        <v>0.022907</v>
      </c>
      <c r="G37" s="96">
        <f t="shared" si="38"/>
        <v>0.012541</v>
      </c>
      <c r="H37" s="96">
        <f t="shared" si="39"/>
        <v>0.005307</v>
      </c>
      <c r="I37" s="96">
        <f t="shared" si="40"/>
        <v>0.000113</v>
      </c>
      <c r="J37" s="96">
        <f t="shared" si="41"/>
        <v>0.000615</v>
      </c>
      <c r="K37" s="96">
        <f t="shared" si="42"/>
        <v>0.004388</v>
      </c>
      <c r="L37" s="99">
        <f t="shared" si="43"/>
        <v>5870000000</v>
      </c>
      <c r="M37" s="65"/>
      <c r="O37" s="100">
        <f t="shared" ref="O37:W37" si="62">C37*$L37</f>
        <v>1382214770</v>
      </c>
      <c r="P37" s="100">
        <f t="shared" si="62"/>
        <v>4143374720</v>
      </c>
      <c r="Q37" s="100">
        <f t="shared" si="62"/>
        <v>75153610</v>
      </c>
      <c r="R37" s="100">
        <f t="shared" si="62"/>
        <v>134464090</v>
      </c>
      <c r="S37" s="100">
        <f t="shared" si="62"/>
        <v>73615670</v>
      </c>
      <c r="T37" s="100">
        <f t="shared" si="62"/>
        <v>31152090</v>
      </c>
      <c r="U37" s="100">
        <f t="shared" si="62"/>
        <v>663310</v>
      </c>
      <c r="V37" s="100">
        <f t="shared" si="62"/>
        <v>3610050</v>
      </c>
      <c r="W37" s="100">
        <f t="shared" si="62"/>
        <v>25757560</v>
      </c>
      <c r="X37" s="65"/>
      <c r="Y37" s="78">
        <f t="shared" ref="Y37:AG37" si="63">O37/O$45</f>
        <v>0.009250214991</v>
      </c>
      <c r="Z37" s="78">
        <f t="shared" si="63"/>
        <v>0.06288891925</v>
      </c>
      <c r="AA37" s="78">
        <f t="shared" si="63"/>
        <v>0.05414957991</v>
      </c>
      <c r="AB37" s="78">
        <f t="shared" si="63"/>
        <v>0.09801890422</v>
      </c>
      <c r="AC37" s="78">
        <f t="shared" si="63"/>
        <v>0.1859809646</v>
      </c>
      <c r="AD37" s="78">
        <f t="shared" si="63"/>
        <v>0.04761400865</v>
      </c>
      <c r="AE37" s="78">
        <f t="shared" si="63"/>
        <v>0.05136999616</v>
      </c>
      <c r="AF37" s="78">
        <f t="shared" si="63"/>
        <v>0.05850261219</v>
      </c>
      <c r="AG37" s="78">
        <f t="shared" si="63"/>
        <v>0.1173640654</v>
      </c>
    </row>
    <row r="38">
      <c r="A38" s="76">
        <v>4.0</v>
      </c>
      <c r="B38" s="68" t="s">
        <v>98</v>
      </c>
      <c r="C38" s="96">
        <f t="shared" si="34"/>
        <v>0.429817</v>
      </c>
      <c r="D38" s="96">
        <f t="shared" si="35"/>
        <v>0.532378</v>
      </c>
      <c r="E38" s="96">
        <f t="shared" si="36"/>
        <v>0.008347</v>
      </c>
      <c r="F38" s="96">
        <f t="shared" si="37"/>
        <v>0.017322</v>
      </c>
      <c r="G38" s="96">
        <f t="shared" si="38"/>
        <v>0.005483</v>
      </c>
      <c r="H38" s="96">
        <f t="shared" si="39"/>
        <v>0.00497</v>
      </c>
      <c r="I38" s="96">
        <f t="shared" si="40"/>
        <v>0.0000761</v>
      </c>
      <c r="J38" s="96">
        <f t="shared" si="41"/>
        <v>0.000438</v>
      </c>
      <c r="K38" s="96">
        <f t="shared" si="42"/>
        <v>0.001169</v>
      </c>
      <c r="L38" s="99">
        <f t="shared" si="43"/>
        <v>12500000000</v>
      </c>
      <c r="M38" s="65"/>
      <c r="O38" s="100">
        <f t="shared" ref="O38:W38" si="64">C38*$L38</f>
        <v>5372712500</v>
      </c>
      <c r="P38" s="100">
        <f t="shared" si="64"/>
        <v>6654725000</v>
      </c>
      <c r="Q38" s="100">
        <f t="shared" si="64"/>
        <v>104337500</v>
      </c>
      <c r="R38" s="100">
        <f t="shared" si="64"/>
        <v>216525000</v>
      </c>
      <c r="S38" s="100">
        <f t="shared" si="64"/>
        <v>68537500</v>
      </c>
      <c r="T38" s="100">
        <f t="shared" si="64"/>
        <v>62125000</v>
      </c>
      <c r="U38" s="100">
        <f t="shared" si="64"/>
        <v>951250</v>
      </c>
      <c r="V38" s="100">
        <f t="shared" si="64"/>
        <v>5475000</v>
      </c>
      <c r="W38" s="100">
        <f t="shared" si="64"/>
        <v>14612500</v>
      </c>
      <c r="X38" s="65"/>
      <c r="Y38" s="78">
        <f t="shared" ref="Y38:AG38" si="65">O38/O$45</f>
        <v>0.03595587805</v>
      </c>
      <c r="Z38" s="78">
        <f t="shared" si="65"/>
        <v>0.1010066652</v>
      </c>
      <c r="AA38" s="78">
        <f t="shared" si="65"/>
        <v>0.07517711783</v>
      </c>
      <c r="AB38" s="78">
        <f t="shared" si="65"/>
        <v>0.1578380015</v>
      </c>
      <c r="AC38" s="78">
        <f t="shared" si="65"/>
        <v>0.1731515907</v>
      </c>
      <c r="AD38" s="78">
        <f t="shared" si="65"/>
        <v>0.09495415196</v>
      </c>
      <c r="AE38" s="78">
        <f t="shared" si="65"/>
        <v>0.07366948914</v>
      </c>
      <c r="AF38" s="78">
        <f t="shared" si="65"/>
        <v>0.08872503199</v>
      </c>
      <c r="AG38" s="78">
        <f t="shared" si="65"/>
        <v>0.06658171061</v>
      </c>
    </row>
    <row r="39">
      <c r="A39" s="76">
        <v>5.0</v>
      </c>
      <c r="B39" s="68" t="s">
        <v>94</v>
      </c>
      <c r="C39" s="96">
        <f t="shared" si="34"/>
        <v>0.928998</v>
      </c>
      <c r="D39" s="96">
        <f t="shared" si="35"/>
        <v>0.066842</v>
      </c>
      <c r="E39" s="96">
        <f t="shared" si="36"/>
        <v>0.000532</v>
      </c>
      <c r="F39" s="96">
        <f t="shared" si="37"/>
        <v>0.000574</v>
      </c>
      <c r="G39" s="96">
        <f t="shared" si="38"/>
        <v>0.0007</v>
      </c>
      <c r="H39" s="96">
        <f t="shared" si="39"/>
        <v>0.001151</v>
      </c>
      <c r="I39" s="96">
        <f t="shared" si="40"/>
        <v>0.00000611</v>
      </c>
      <c r="J39" s="96">
        <f t="shared" si="41"/>
        <v>0.0000241</v>
      </c>
      <c r="K39" s="96">
        <f t="shared" si="42"/>
        <v>0.001173</v>
      </c>
      <c r="L39" s="99">
        <f t="shared" si="43"/>
        <v>21300000000</v>
      </c>
      <c r="M39" s="65"/>
      <c r="O39" s="100">
        <f t="shared" ref="O39:W39" si="66">C39*$L39</f>
        <v>19787657400</v>
      </c>
      <c r="P39" s="100">
        <f t="shared" si="66"/>
        <v>1423734600</v>
      </c>
      <c r="Q39" s="100">
        <f t="shared" si="66"/>
        <v>11331600</v>
      </c>
      <c r="R39" s="100">
        <f t="shared" si="66"/>
        <v>12226200</v>
      </c>
      <c r="S39" s="100">
        <f t="shared" si="66"/>
        <v>14910000</v>
      </c>
      <c r="T39" s="100">
        <f t="shared" si="66"/>
        <v>24516300</v>
      </c>
      <c r="U39" s="100">
        <f t="shared" si="66"/>
        <v>130143</v>
      </c>
      <c r="V39" s="100">
        <f t="shared" si="66"/>
        <v>513330</v>
      </c>
      <c r="W39" s="100">
        <f t="shared" si="66"/>
        <v>24984900</v>
      </c>
      <c r="X39" s="65"/>
      <c r="Y39" s="78">
        <f t="shared" ref="Y39:AG39" si="67">O39/O$45</f>
        <v>0.1324252128</v>
      </c>
      <c r="Z39" s="78">
        <f t="shared" si="67"/>
        <v>0.02160971101</v>
      </c>
      <c r="AA39" s="78">
        <f t="shared" si="67"/>
        <v>0.00816462948</v>
      </c>
      <c r="AB39" s="78">
        <f t="shared" si="67"/>
        <v>0.008912407222</v>
      </c>
      <c r="AC39" s="78">
        <f t="shared" si="67"/>
        <v>0.03766828696</v>
      </c>
      <c r="AD39" s="78">
        <f t="shared" si="67"/>
        <v>0.03747162134</v>
      </c>
      <c r="AE39" s="78">
        <f t="shared" si="67"/>
        <v>0.01007891545</v>
      </c>
      <c r="AF39" s="78">
        <f t="shared" si="67"/>
        <v>0.008318761766</v>
      </c>
      <c r="AG39" s="78">
        <f t="shared" si="67"/>
        <v>0.1138434478</v>
      </c>
    </row>
    <row r="40">
      <c r="A40" s="76">
        <v>5.0</v>
      </c>
      <c r="B40" s="68" t="s">
        <v>96</v>
      </c>
      <c r="C40" s="96">
        <f t="shared" si="34"/>
        <v>0.916726</v>
      </c>
      <c r="D40" s="96">
        <f t="shared" si="35"/>
        <v>0.078813</v>
      </c>
      <c r="E40" s="96">
        <f t="shared" si="36"/>
        <v>0.000765</v>
      </c>
      <c r="F40" s="96">
        <f t="shared" si="37"/>
        <v>0.00085</v>
      </c>
      <c r="G40" s="96">
        <f t="shared" si="38"/>
        <v>0.001055</v>
      </c>
      <c r="H40" s="96">
        <f t="shared" si="39"/>
        <v>0.000867</v>
      </c>
      <c r="I40" s="96">
        <f t="shared" si="40"/>
        <v>0.00000814</v>
      </c>
      <c r="J40" s="96">
        <f t="shared" si="41"/>
        <v>0.0000362</v>
      </c>
      <c r="K40" s="96">
        <f t="shared" si="42"/>
        <v>0.000881</v>
      </c>
      <c r="L40" s="99">
        <f t="shared" si="43"/>
        <v>45200000000</v>
      </c>
      <c r="M40" s="65"/>
      <c r="O40" s="100">
        <f t="shared" ref="O40:W40" si="68">C40*$L40</f>
        <v>41436015200</v>
      </c>
      <c r="P40" s="100">
        <f t="shared" si="68"/>
        <v>3562347600</v>
      </c>
      <c r="Q40" s="100">
        <f t="shared" si="68"/>
        <v>34578000</v>
      </c>
      <c r="R40" s="100">
        <f t="shared" si="68"/>
        <v>38420000</v>
      </c>
      <c r="S40" s="100">
        <f t="shared" si="68"/>
        <v>47686000</v>
      </c>
      <c r="T40" s="100">
        <f t="shared" si="68"/>
        <v>39188400</v>
      </c>
      <c r="U40" s="100">
        <f t="shared" si="68"/>
        <v>367928</v>
      </c>
      <c r="V40" s="100">
        <f t="shared" si="68"/>
        <v>1636240</v>
      </c>
      <c r="W40" s="100">
        <f t="shared" si="68"/>
        <v>39821200</v>
      </c>
      <c r="X40" s="65"/>
      <c r="Y40" s="78">
        <f t="shared" ref="Y40:AG40" si="69">O40/O$45</f>
        <v>0.2773028167</v>
      </c>
      <c r="Z40" s="78">
        <f t="shared" si="69"/>
        <v>0.05406998056</v>
      </c>
      <c r="AA40" s="78">
        <f t="shared" si="69"/>
        <v>0.02491409494</v>
      </c>
      <c r="AB40" s="78">
        <f t="shared" si="69"/>
        <v>0.02800663211</v>
      </c>
      <c r="AC40" s="78">
        <f t="shared" si="69"/>
        <v>0.1204728324</v>
      </c>
      <c r="AD40" s="78">
        <f t="shared" si="69"/>
        <v>0.05989700263</v>
      </c>
      <c r="AE40" s="78">
        <f t="shared" si="69"/>
        <v>0.028494158</v>
      </c>
      <c r="AF40" s="78">
        <f t="shared" si="69"/>
        <v>0.02651606326</v>
      </c>
      <c r="AG40" s="78">
        <f t="shared" si="69"/>
        <v>0.1814449009</v>
      </c>
    </row>
    <row r="41">
      <c r="A41" s="76">
        <v>5.0</v>
      </c>
      <c r="B41" s="68" t="s">
        <v>98</v>
      </c>
      <c r="C41" s="96">
        <f t="shared" si="34"/>
        <v>0.902965</v>
      </c>
      <c r="D41" s="96">
        <f t="shared" si="35"/>
        <v>0.09255</v>
      </c>
      <c r="E41" s="96">
        <f t="shared" si="36"/>
        <v>0.000841</v>
      </c>
      <c r="F41" s="96">
        <f t="shared" si="37"/>
        <v>0.000956</v>
      </c>
      <c r="G41" s="96">
        <f t="shared" si="38"/>
        <v>0.001262</v>
      </c>
      <c r="H41" s="96">
        <f t="shared" si="39"/>
        <v>0.000937</v>
      </c>
      <c r="I41" s="96">
        <f t="shared" si="40"/>
        <v>0.00000665</v>
      </c>
      <c r="J41" s="96">
        <f t="shared" si="41"/>
        <v>0.0000424</v>
      </c>
      <c r="K41" s="96">
        <f t="shared" si="42"/>
        <v>0.00044</v>
      </c>
      <c r="L41" s="99">
        <f t="shared" si="43"/>
        <v>53200000000</v>
      </c>
      <c r="M41" s="65"/>
      <c r="O41" s="100">
        <f t="shared" ref="O41:W41" si="70">C41*$L41</f>
        <v>48037738000</v>
      </c>
      <c r="P41" s="100">
        <f t="shared" si="70"/>
        <v>4923660000</v>
      </c>
      <c r="Q41" s="100">
        <f t="shared" si="70"/>
        <v>44741200</v>
      </c>
      <c r="R41" s="100">
        <f t="shared" si="70"/>
        <v>50859200</v>
      </c>
      <c r="S41" s="100">
        <f t="shared" si="70"/>
        <v>67138400</v>
      </c>
      <c r="T41" s="100">
        <f t="shared" si="70"/>
        <v>49848400</v>
      </c>
      <c r="U41" s="100">
        <f t="shared" si="70"/>
        <v>353780</v>
      </c>
      <c r="V41" s="100">
        <f t="shared" si="70"/>
        <v>2255680</v>
      </c>
      <c r="W41" s="100">
        <f t="shared" si="70"/>
        <v>23408000</v>
      </c>
      <c r="X41" s="65"/>
      <c r="Y41" s="78">
        <f t="shared" ref="Y41:AG41" si="71">O41/O$45</f>
        <v>0.3214836173</v>
      </c>
      <c r="Z41" s="78">
        <f t="shared" si="71"/>
        <v>0.0747322357</v>
      </c>
      <c r="AA41" s="78">
        <f t="shared" si="71"/>
        <v>0.03223687039</v>
      </c>
      <c r="AB41" s="78">
        <f t="shared" si="71"/>
        <v>0.03707430775</v>
      </c>
      <c r="AC41" s="78">
        <f t="shared" si="71"/>
        <v>0.1696169361</v>
      </c>
      <c r="AD41" s="78">
        <f t="shared" si="71"/>
        <v>0.07619014162</v>
      </c>
      <c r="AE41" s="78">
        <f t="shared" si="71"/>
        <v>0.02739846714</v>
      </c>
      <c r="AF41" s="78">
        <f t="shared" si="71"/>
        <v>0.03655438907</v>
      </c>
      <c r="AG41" s="78">
        <f t="shared" si="71"/>
        <v>0.1066583187</v>
      </c>
    </row>
    <row r="42">
      <c r="A42" s="76">
        <v>6.0</v>
      </c>
      <c r="B42" s="68" t="s">
        <v>94</v>
      </c>
      <c r="C42" s="96">
        <f t="shared" si="34"/>
        <v>0.727248</v>
      </c>
      <c r="D42" s="96">
        <f t="shared" si="35"/>
        <v>0.263574</v>
      </c>
      <c r="E42" s="96">
        <f t="shared" si="36"/>
        <v>0.001486</v>
      </c>
      <c r="F42" s="96">
        <f t="shared" si="37"/>
        <v>0.001532</v>
      </c>
      <c r="G42" s="96">
        <f t="shared" si="38"/>
        <v>0.001429</v>
      </c>
      <c r="H42" s="96">
        <f t="shared" si="39"/>
        <v>0.002445</v>
      </c>
      <c r="I42" s="96">
        <f t="shared" si="40"/>
        <v>0.00000877</v>
      </c>
      <c r="J42" s="96">
        <f t="shared" si="41"/>
        <v>0.0000687</v>
      </c>
      <c r="K42" s="96">
        <f t="shared" si="42"/>
        <v>0.002209</v>
      </c>
      <c r="L42" s="99">
        <f t="shared" si="43"/>
        <v>4740000000</v>
      </c>
      <c r="M42" s="65"/>
      <c r="O42" s="100">
        <f t="shared" ref="O42:W42" si="72">C42*$L42</f>
        <v>3447155520</v>
      </c>
      <c r="P42" s="100">
        <f t="shared" si="72"/>
        <v>1249340760</v>
      </c>
      <c r="Q42" s="100">
        <f t="shared" si="72"/>
        <v>7043640</v>
      </c>
      <c r="R42" s="100">
        <f t="shared" si="72"/>
        <v>7261680</v>
      </c>
      <c r="S42" s="100">
        <f t="shared" si="72"/>
        <v>6773460</v>
      </c>
      <c r="T42" s="100">
        <f t="shared" si="72"/>
        <v>11589300</v>
      </c>
      <c r="U42" s="100">
        <f t="shared" si="72"/>
        <v>41569.8</v>
      </c>
      <c r="V42" s="100">
        <f t="shared" si="72"/>
        <v>325638</v>
      </c>
      <c r="W42" s="100">
        <f t="shared" si="72"/>
        <v>10470660</v>
      </c>
      <c r="X42" s="65"/>
      <c r="Y42" s="78">
        <f t="shared" ref="Y42:AG42" si="73">O42/O$45</f>
        <v>0.02306944648</v>
      </c>
      <c r="Z42" s="78">
        <f t="shared" si="73"/>
        <v>0.01896272857</v>
      </c>
      <c r="AA42" s="78">
        <f t="shared" si="73"/>
        <v>0.005075074199</v>
      </c>
      <c r="AB42" s="78">
        <f t="shared" si="73"/>
        <v>0.005293472156</v>
      </c>
      <c r="AC42" s="78">
        <f t="shared" si="73"/>
        <v>0.01711231623</v>
      </c>
      <c r="AD42" s="78">
        <f t="shared" si="73"/>
        <v>0.01771351555</v>
      </c>
      <c r="AE42" s="78">
        <f t="shared" si="73"/>
        <v>0.003219370228</v>
      </c>
      <c r="AF42" s="78">
        <f t="shared" si="73"/>
        <v>0.00527712182</v>
      </c>
      <c r="AG42" s="78">
        <f t="shared" si="73"/>
        <v>0.04770945793</v>
      </c>
    </row>
    <row r="43">
      <c r="A43" s="76">
        <v>6.0</v>
      </c>
      <c r="B43" s="68" t="s">
        <v>96</v>
      </c>
      <c r="C43" s="96">
        <f t="shared" si="34"/>
        <v>0.76696</v>
      </c>
      <c r="D43" s="96">
        <f t="shared" si="35"/>
        <v>0.224102</v>
      </c>
      <c r="E43" s="96">
        <f t="shared" si="36"/>
        <v>0.001313</v>
      </c>
      <c r="F43" s="96">
        <f t="shared" si="37"/>
        <v>0.001243</v>
      </c>
      <c r="G43" s="96">
        <f t="shared" si="38"/>
        <v>0.001482</v>
      </c>
      <c r="H43" s="96">
        <f t="shared" si="39"/>
        <v>0.002985</v>
      </c>
      <c r="I43" s="96">
        <f t="shared" si="40"/>
        <v>0.0000095</v>
      </c>
      <c r="J43" s="96">
        <f t="shared" si="41"/>
        <v>0.0000557</v>
      </c>
      <c r="K43" s="96">
        <f t="shared" si="42"/>
        <v>0.00185</v>
      </c>
      <c r="L43" s="99">
        <f t="shared" si="43"/>
        <v>17500000000</v>
      </c>
      <c r="M43" s="65"/>
      <c r="O43" s="100">
        <f t="shared" ref="O43:W43" si="74">C43*$L43</f>
        <v>13421800000</v>
      </c>
      <c r="P43" s="100">
        <f t="shared" si="74"/>
        <v>3921785000</v>
      </c>
      <c r="Q43" s="100">
        <f t="shared" si="74"/>
        <v>22977500</v>
      </c>
      <c r="R43" s="100">
        <f t="shared" si="74"/>
        <v>21752500</v>
      </c>
      <c r="S43" s="100">
        <f t="shared" si="74"/>
        <v>25935000</v>
      </c>
      <c r="T43" s="100">
        <f t="shared" si="74"/>
        <v>52237500</v>
      </c>
      <c r="U43" s="100">
        <f t="shared" si="74"/>
        <v>166250</v>
      </c>
      <c r="V43" s="100">
        <f t="shared" si="74"/>
        <v>974750</v>
      </c>
      <c r="W43" s="100">
        <f t="shared" si="74"/>
        <v>32375000</v>
      </c>
      <c r="X43" s="65"/>
      <c r="Y43" s="78">
        <f t="shared" ref="Y43:AG43" si="75">O43/O$45</f>
        <v>0.08982289747</v>
      </c>
      <c r="Z43" s="78">
        <f t="shared" si="75"/>
        <v>0.05952558889</v>
      </c>
      <c r="AA43" s="78">
        <f t="shared" si="75"/>
        <v>0.01655571798</v>
      </c>
      <c r="AB43" s="78">
        <f t="shared" si="75"/>
        <v>0.01585669612</v>
      </c>
      <c r="AC43" s="78">
        <f t="shared" si="75"/>
        <v>0.06552159773</v>
      </c>
      <c r="AD43" s="78">
        <f t="shared" si="75"/>
        <v>0.07984173059</v>
      </c>
      <c r="AE43" s="78">
        <f t="shared" si="75"/>
        <v>0.01287521952</v>
      </c>
      <c r="AF43" s="78">
        <f t="shared" si="75"/>
        <v>0.01579629679</v>
      </c>
      <c r="AG43" s="78">
        <f t="shared" si="75"/>
        <v>0.1475163648</v>
      </c>
    </row>
    <row r="44">
      <c r="A44" s="76">
        <v>6.0</v>
      </c>
      <c r="B44" s="68" t="s">
        <v>98</v>
      </c>
      <c r="C44" s="96">
        <f t="shared" si="34"/>
        <v>0.729463</v>
      </c>
      <c r="D44" s="96">
        <f t="shared" si="35"/>
        <v>0.260968</v>
      </c>
      <c r="E44" s="96">
        <f t="shared" si="36"/>
        <v>0.001462</v>
      </c>
      <c r="F44" s="96">
        <f t="shared" si="37"/>
        <v>0.001531</v>
      </c>
      <c r="G44" s="96">
        <f t="shared" si="38"/>
        <v>0.002176</v>
      </c>
      <c r="H44" s="96">
        <f t="shared" si="39"/>
        <v>0.003096</v>
      </c>
      <c r="I44" s="96">
        <f t="shared" si="40"/>
        <v>0.0000109</v>
      </c>
      <c r="J44" s="96">
        <f t="shared" si="41"/>
        <v>0.0000773</v>
      </c>
      <c r="K44" s="96">
        <f t="shared" si="42"/>
        <v>0.001215</v>
      </c>
      <c r="L44" s="99">
        <f t="shared" si="43"/>
        <v>18300000000</v>
      </c>
      <c r="M44" s="65"/>
      <c r="O44" s="100">
        <f t="shared" ref="O44:W44" si="76">C44*$L44</f>
        <v>13349172900</v>
      </c>
      <c r="P44" s="100">
        <f t="shared" si="76"/>
        <v>4775714400</v>
      </c>
      <c r="Q44" s="100">
        <f t="shared" si="76"/>
        <v>26754600</v>
      </c>
      <c r="R44" s="100">
        <f t="shared" si="76"/>
        <v>28017300</v>
      </c>
      <c r="S44" s="100">
        <f t="shared" si="76"/>
        <v>39820800</v>
      </c>
      <c r="T44" s="100">
        <f t="shared" si="76"/>
        <v>56656800</v>
      </c>
      <c r="U44" s="100">
        <f t="shared" si="76"/>
        <v>199470</v>
      </c>
      <c r="V44" s="100">
        <f t="shared" si="76"/>
        <v>1414590</v>
      </c>
      <c r="W44" s="100">
        <f t="shared" si="76"/>
        <v>22234500</v>
      </c>
      <c r="X44" s="65"/>
      <c r="Y44" s="78">
        <f t="shared" ref="Y44:AG44" si="77">O44/O$45</f>
        <v>0.08933685412</v>
      </c>
      <c r="Z44" s="78">
        <f t="shared" si="77"/>
        <v>0.07248668961</v>
      </c>
      <c r="AA44" s="78">
        <f t="shared" si="77"/>
        <v>0.01927718909</v>
      </c>
      <c r="AB44" s="78">
        <f t="shared" si="77"/>
        <v>0.02042348292</v>
      </c>
      <c r="AC44" s="78">
        <f t="shared" si="77"/>
        <v>0.100602369</v>
      </c>
      <c r="AD44" s="78">
        <f t="shared" si="77"/>
        <v>0.08659635246</v>
      </c>
      <c r="AE44" s="78">
        <f t="shared" si="77"/>
        <v>0.01544794008</v>
      </c>
      <c r="AF44" s="78">
        <f t="shared" si="77"/>
        <v>0.02292411744</v>
      </c>
      <c r="AG44" s="78">
        <f t="shared" si="77"/>
        <v>0.1013112776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149425150810</v>
      </c>
      <c r="P45" s="102">
        <f t="shared" si="78"/>
        <v>65884018509</v>
      </c>
      <c r="Q45" s="102">
        <f t="shared" si="78"/>
        <v>1387889068</v>
      </c>
      <c r="R45" s="102">
        <f t="shared" si="78"/>
        <v>1371817927</v>
      </c>
      <c r="S45" s="102">
        <f t="shared" si="78"/>
        <v>395823681</v>
      </c>
      <c r="T45" s="102">
        <f t="shared" si="78"/>
        <v>654263123</v>
      </c>
      <c r="U45" s="102">
        <f t="shared" si="78"/>
        <v>12912401.2</v>
      </c>
      <c r="V45" s="102">
        <f t="shared" si="78"/>
        <v>61707501</v>
      </c>
      <c r="W45" s="102">
        <f t="shared" si="78"/>
        <v>219467176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-24.5502</v>
      </c>
      <c r="D49" s="106">
        <v>0.54146</v>
      </c>
      <c r="E49" s="84">
        <v>-37.605</v>
      </c>
      <c r="F49" s="106">
        <v>0.442558</v>
      </c>
      <c r="G49" s="108">
        <v>-1146.99</v>
      </c>
      <c r="H49" s="106">
        <v>0.004864</v>
      </c>
      <c r="I49" s="106">
        <v>-1239.63</v>
      </c>
      <c r="J49" s="106">
        <v>0.004255</v>
      </c>
      <c r="K49" s="106">
        <v>-645.953</v>
      </c>
      <c r="L49" s="109">
        <v>0.001587</v>
      </c>
      <c r="M49" s="107">
        <v>313.677</v>
      </c>
      <c r="N49" s="106">
        <v>0.004162</v>
      </c>
      <c r="O49" s="107">
        <v>136.537</v>
      </c>
      <c r="P49" s="109">
        <v>5.1E-5</v>
      </c>
      <c r="Q49" s="107">
        <v>1082.51</v>
      </c>
      <c r="R49" s="109">
        <v>2.12E-4</v>
      </c>
      <c r="S49" s="107">
        <v>-1660.0</v>
      </c>
      <c r="T49" s="106">
        <v>8.5E-4</v>
      </c>
      <c r="U49" s="88">
        <v>-41.6824</v>
      </c>
      <c r="V49" s="88">
        <v>15.7379</v>
      </c>
      <c r="W49" s="109">
        <v>2.12E8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-23.5348</v>
      </c>
      <c r="D50" s="106">
        <v>0.494959</v>
      </c>
      <c r="E50" s="84">
        <v>-29.5686</v>
      </c>
      <c r="F50" s="106">
        <v>0.486785</v>
      </c>
      <c r="G50" s="108">
        <v>-1075.56</v>
      </c>
      <c r="H50" s="106">
        <v>0.007061</v>
      </c>
      <c r="I50" s="106">
        <v>-1222.95</v>
      </c>
      <c r="J50" s="106">
        <v>0.004518</v>
      </c>
      <c r="K50" s="106">
        <v>-635.671</v>
      </c>
      <c r="L50" s="109">
        <v>0.001546</v>
      </c>
      <c r="M50" s="107">
        <v>331.189</v>
      </c>
      <c r="N50" s="106">
        <v>0.004162</v>
      </c>
      <c r="O50" s="107">
        <v>191.047</v>
      </c>
      <c r="P50" s="109">
        <v>2.88E-5</v>
      </c>
      <c r="Q50" s="107">
        <v>1102.77</v>
      </c>
      <c r="R50" s="109">
        <v>2.46E-4</v>
      </c>
      <c r="S50" s="107">
        <v>-1660.0</v>
      </c>
      <c r="T50" s="106">
        <v>6.95E-4</v>
      </c>
      <c r="U50" s="88">
        <v>-39.6434</v>
      </c>
      <c r="V50" s="88">
        <v>9.9623</v>
      </c>
      <c r="W50" s="109">
        <v>5.3E8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-25.5443</v>
      </c>
      <c r="D51" s="106">
        <v>0.427091</v>
      </c>
      <c r="E51" s="84">
        <v>-28.8948</v>
      </c>
      <c r="F51" s="109">
        <v>0.554691</v>
      </c>
      <c r="G51" s="108">
        <v>-1326.33</v>
      </c>
      <c r="H51" s="109">
        <v>0.005436</v>
      </c>
      <c r="I51" s="106">
        <v>-1358.91</v>
      </c>
      <c r="J51" s="109">
        <v>0.005046</v>
      </c>
      <c r="K51" s="106">
        <v>-739.487</v>
      </c>
      <c r="L51" s="109">
        <v>0.001265</v>
      </c>
      <c r="M51" s="107">
        <v>280.503</v>
      </c>
      <c r="N51" s="106">
        <v>0.00554</v>
      </c>
      <c r="O51" s="107">
        <v>102.44</v>
      </c>
      <c r="P51" s="109">
        <v>6.04E-5</v>
      </c>
      <c r="Q51" s="107">
        <v>1156.65</v>
      </c>
      <c r="R51" s="109">
        <v>2.76E-4</v>
      </c>
      <c r="S51" s="107">
        <v>-1660.0</v>
      </c>
      <c r="T51" s="106">
        <v>5.94E-4</v>
      </c>
      <c r="U51" s="88">
        <v>-41.0473</v>
      </c>
      <c r="V51" s="88">
        <v>13.325</v>
      </c>
      <c r="W51" s="109">
        <v>2.96E8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-25.4385</v>
      </c>
      <c r="D52" s="106">
        <v>0.293686</v>
      </c>
      <c r="E52" s="84">
        <v>-170.702</v>
      </c>
      <c r="F52" s="106">
        <v>0.654783</v>
      </c>
      <c r="G52" s="108">
        <v>-2556.61</v>
      </c>
      <c r="H52" s="109">
        <v>0.027677</v>
      </c>
      <c r="I52" s="106">
        <v>-2478.36</v>
      </c>
      <c r="J52" s="109">
        <v>0.017842</v>
      </c>
      <c r="K52" s="106">
        <v>-600.29</v>
      </c>
      <c r="L52" s="109">
        <v>0.001005</v>
      </c>
      <c r="M52" s="107">
        <v>750.96</v>
      </c>
      <c r="N52" s="106">
        <v>0.00309</v>
      </c>
      <c r="O52" s="107">
        <v>202.275</v>
      </c>
      <c r="P52" s="106">
        <v>2.55E-4</v>
      </c>
      <c r="Q52" s="107">
        <v>2406.43</v>
      </c>
      <c r="R52" s="106">
        <v>9.33E-4</v>
      </c>
      <c r="S52" s="107">
        <v>-1660.0</v>
      </c>
      <c r="T52" s="106">
        <v>7.3E-4</v>
      </c>
      <c r="U52" s="88">
        <v>-231.418</v>
      </c>
      <c r="V52" s="88">
        <v>8.46414</v>
      </c>
      <c r="W52" s="109">
        <v>7.34E8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-24.9551</v>
      </c>
      <c r="D53" s="106">
        <v>0.126331</v>
      </c>
      <c r="E53" s="84">
        <v>-187.813</v>
      </c>
      <c r="F53" s="106">
        <v>0.811447</v>
      </c>
      <c r="G53" s="108">
        <v>-2303.1</v>
      </c>
      <c r="H53" s="106">
        <v>0.037285</v>
      </c>
      <c r="I53" s="106">
        <v>-2394.99</v>
      </c>
      <c r="J53" s="109">
        <v>0.018429</v>
      </c>
      <c r="K53" s="106">
        <v>-690.321</v>
      </c>
      <c r="L53" s="109">
        <v>3.82E-4</v>
      </c>
      <c r="M53" s="107">
        <v>1245.72</v>
      </c>
      <c r="N53" s="106">
        <v>0.004143</v>
      </c>
      <c r="O53" s="107">
        <v>174.483</v>
      </c>
      <c r="P53" s="106">
        <v>3.74E-4</v>
      </c>
      <c r="Q53" s="107">
        <v>2173.6</v>
      </c>
      <c r="R53" s="106">
        <v>0.001332</v>
      </c>
      <c r="S53" s="107">
        <v>-1660.0</v>
      </c>
      <c r="T53" s="109">
        <v>2.76E-4</v>
      </c>
      <c r="U53" s="88">
        <v>-278.163</v>
      </c>
      <c r="V53" s="88">
        <v>3.64651</v>
      </c>
      <c r="W53" s="109">
        <v>3.95E9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-23.908</v>
      </c>
      <c r="D54" s="106">
        <v>0.019626</v>
      </c>
      <c r="E54" s="84">
        <v>-76.9268</v>
      </c>
      <c r="F54" s="106">
        <v>0.9491</v>
      </c>
      <c r="G54" s="108">
        <v>-1464.49</v>
      </c>
      <c r="H54" s="106">
        <v>0.014558</v>
      </c>
      <c r="I54" s="106">
        <v>-2143.63</v>
      </c>
      <c r="J54" s="109">
        <v>0.004496</v>
      </c>
      <c r="K54" s="106">
        <v>-708.453</v>
      </c>
      <c r="L54" s="109">
        <v>6.11E-5</v>
      </c>
      <c r="M54" s="107">
        <v>661.675</v>
      </c>
      <c r="N54" s="106">
        <v>0.010936</v>
      </c>
      <c r="O54" s="107">
        <v>86.5057</v>
      </c>
      <c r="P54" s="109">
        <v>2.52E-4</v>
      </c>
      <c r="Q54" s="107">
        <v>1049.98</v>
      </c>
      <c r="R54" s="106">
        <v>9.24E-4</v>
      </c>
      <c r="S54" s="107">
        <v>-1660.0</v>
      </c>
      <c r="T54" s="109">
        <v>4.62E-5</v>
      </c>
      <c r="U54" s="88">
        <v>-96.33</v>
      </c>
      <c r="V54" s="88">
        <v>1.96429</v>
      </c>
      <c r="W54" s="109">
        <v>1.36E10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-25.0362</v>
      </c>
      <c r="D55" s="106">
        <v>0.24964</v>
      </c>
      <c r="E55" s="84">
        <v>-113.244</v>
      </c>
      <c r="F55" s="106">
        <v>0.676555</v>
      </c>
      <c r="G55" s="108">
        <v>-1954.59</v>
      </c>
      <c r="H55" s="106">
        <v>0.022516</v>
      </c>
      <c r="I55" s="106">
        <v>-2009.68</v>
      </c>
      <c r="J55" s="106">
        <v>0.039353</v>
      </c>
      <c r="K55" s="106">
        <v>-1764.82</v>
      </c>
      <c r="L55" s="109">
        <v>0.005017</v>
      </c>
      <c r="M55" s="107">
        <v>553.974</v>
      </c>
      <c r="N55" s="106">
        <v>0.003899</v>
      </c>
      <c r="O55" s="107">
        <v>136.217</v>
      </c>
      <c r="P55" s="106">
        <v>1.88E-4</v>
      </c>
      <c r="Q55" s="107">
        <v>1984.42</v>
      </c>
      <c r="R55" s="106">
        <v>8.71E-4</v>
      </c>
      <c r="S55" s="107">
        <v>-1660.0</v>
      </c>
      <c r="T55" s="109">
        <v>0.001962</v>
      </c>
      <c r="U55" s="88">
        <v>-214.16</v>
      </c>
      <c r="V55" s="88">
        <v>7.3597</v>
      </c>
      <c r="W55" s="109">
        <v>9.71E8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-24.244</v>
      </c>
      <c r="D56" s="106">
        <v>0.07897</v>
      </c>
      <c r="E56" s="84">
        <v>-108.248</v>
      </c>
      <c r="F56" s="106">
        <v>0.837207</v>
      </c>
      <c r="G56" s="108">
        <v>-1343.92</v>
      </c>
      <c r="H56" s="106">
        <v>0.034844</v>
      </c>
      <c r="I56" s="106">
        <v>-1493.5</v>
      </c>
      <c r="J56" s="106">
        <v>0.03864</v>
      </c>
      <c r="K56" s="106">
        <v>-1764.53</v>
      </c>
      <c r="L56" s="106">
        <v>0.001787</v>
      </c>
      <c r="M56" s="107">
        <v>921.025</v>
      </c>
      <c r="N56" s="106">
        <v>0.006297</v>
      </c>
      <c r="O56" s="107">
        <v>104.048</v>
      </c>
      <c r="P56" s="106">
        <v>2.68E-4</v>
      </c>
      <c r="Q56" s="107">
        <v>1358.39</v>
      </c>
      <c r="R56" s="106">
        <v>0.00138</v>
      </c>
      <c r="S56" s="107">
        <v>-1660.0</v>
      </c>
      <c r="T56" s="106">
        <v>6.08E-4</v>
      </c>
      <c r="U56" s="88">
        <v>-193.538</v>
      </c>
      <c r="V56" s="88">
        <v>2.74212</v>
      </c>
      <c r="W56" s="109">
        <v>6.99E9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-24.2753</v>
      </c>
      <c r="D57" s="106">
        <v>0.026487</v>
      </c>
      <c r="E57" s="84">
        <v>-64.6573</v>
      </c>
      <c r="F57" s="106">
        <v>0.895269</v>
      </c>
      <c r="G57" s="108">
        <v>-806.56</v>
      </c>
      <c r="H57" s="106">
        <v>0.034692</v>
      </c>
      <c r="I57" s="106">
        <v>-919.17</v>
      </c>
      <c r="J57" s="106">
        <v>0.032583</v>
      </c>
      <c r="K57" s="106">
        <v>-1739.29</v>
      </c>
      <c r="L57" s="106">
        <v>6.46E-4</v>
      </c>
      <c r="M57" s="107">
        <v>715.019</v>
      </c>
      <c r="N57" s="106">
        <v>0.008555</v>
      </c>
      <c r="O57" s="107">
        <v>65.6918</v>
      </c>
      <c r="P57" s="106">
        <v>2.31E-4</v>
      </c>
      <c r="Q57" s="107">
        <v>831.212</v>
      </c>
      <c r="R57" s="106">
        <v>0.001331</v>
      </c>
      <c r="S57" s="107">
        <v>-1660.0</v>
      </c>
      <c r="T57" s="106">
        <v>2.05E-4</v>
      </c>
      <c r="U57" s="88">
        <v>-110.686</v>
      </c>
      <c r="V57" s="88">
        <v>2.12348</v>
      </c>
      <c r="W57" s="109">
        <v>1.17E10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-25.9919</v>
      </c>
      <c r="D58" s="106">
        <v>0.330419</v>
      </c>
      <c r="E58" s="84">
        <v>-55.4674</v>
      </c>
      <c r="F58" s="106">
        <v>0.624222</v>
      </c>
      <c r="G58" s="108">
        <v>-1395.92</v>
      </c>
      <c r="H58" s="106">
        <v>0.00972</v>
      </c>
      <c r="I58" s="106">
        <v>-1388.71</v>
      </c>
      <c r="J58" s="106">
        <v>0.011505</v>
      </c>
      <c r="K58" s="106">
        <v>-1245.44</v>
      </c>
      <c r="L58" s="109">
        <v>0.012021</v>
      </c>
      <c r="M58" s="107">
        <v>523.24</v>
      </c>
      <c r="N58" s="106">
        <v>0.003826</v>
      </c>
      <c r="O58" s="107">
        <v>111.245</v>
      </c>
      <c r="P58" s="109">
        <v>7.94E-5</v>
      </c>
      <c r="Q58" s="107">
        <v>1308.0</v>
      </c>
      <c r="R58" s="106">
        <v>3.67E-4</v>
      </c>
      <c r="S58" s="107">
        <v>-1660.0</v>
      </c>
      <c r="T58" s="106">
        <v>0.007841</v>
      </c>
      <c r="U58" s="88">
        <v>-98.2549</v>
      </c>
      <c r="V58" s="88">
        <v>5.37128</v>
      </c>
      <c r="W58" s="109">
        <v>1.82E9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-25.8323</v>
      </c>
      <c r="D59" s="106">
        <v>0.235471</v>
      </c>
      <c r="E59" s="84">
        <v>-61.4075</v>
      </c>
      <c r="F59" s="106">
        <v>0.705856</v>
      </c>
      <c r="G59" s="108">
        <v>-1051.79</v>
      </c>
      <c r="H59" s="106">
        <v>0.012803</v>
      </c>
      <c r="I59" s="106">
        <v>-1014.86</v>
      </c>
      <c r="J59" s="106">
        <v>0.022907</v>
      </c>
      <c r="K59" s="106">
        <v>-1055.97</v>
      </c>
      <c r="L59" s="109">
        <v>0.012541</v>
      </c>
      <c r="M59" s="107">
        <v>609.497</v>
      </c>
      <c r="N59" s="106">
        <v>0.005307</v>
      </c>
      <c r="O59" s="107">
        <v>83.1618</v>
      </c>
      <c r="P59" s="109">
        <v>1.13E-4</v>
      </c>
      <c r="Q59" s="107">
        <v>1010.75</v>
      </c>
      <c r="R59" s="106">
        <v>6.15E-4</v>
      </c>
      <c r="S59" s="107">
        <v>-1660.0</v>
      </c>
      <c r="T59" s="106">
        <v>0.004388</v>
      </c>
      <c r="U59" s="88">
        <v>-102.802</v>
      </c>
      <c r="V59" s="88">
        <v>2.99198</v>
      </c>
      <c r="W59" s="109">
        <v>5.87E9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-30.184</v>
      </c>
      <c r="D60" s="106">
        <v>0.429817</v>
      </c>
      <c r="E60" s="84">
        <v>-45.858</v>
      </c>
      <c r="F60" s="106">
        <v>0.532378</v>
      </c>
      <c r="G60" s="108">
        <v>-692.543</v>
      </c>
      <c r="H60" s="106">
        <v>0.008347</v>
      </c>
      <c r="I60" s="106">
        <v>-648.488</v>
      </c>
      <c r="J60" s="106">
        <v>0.017322</v>
      </c>
      <c r="K60" s="106">
        <v>-787.577</v>
      </c>
      <c r="L60" s="109">
        <v>0.005483</v>
      </c>
      <c r="M60" s="107">
        <v>514.77</v>
      </c>
      <c r="N60" s="106">
        <v>0.00497</v>
      </c>
      <c r="O60" s="107">
        <v>52.8284</v>
      </c>
      <c r="P60" s="109">
        <v>7.61E-5</v>
      </c>
      <c r="Q60" s="107">
        <v>650.278</v>
      </c>
      <c r="R60" s="106">
        <v>4.38E-4</v>
      </c>
      <c r="S60" s="107">
        <v>-1660.0</v>
      </c>
      <c r="T60" s="106">
        <v>0.001169</v>
      </c>
      <c r="U60" s="88">
        <v>-57.8122</v>
      </c>
      <c r="V60" s="88">
        <v>2.04749</v>
      </c>
      <c r="W60" s="109">
        <v>1.25E10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-28.0222</v>
      </c>
      <c r="D61" s="106">
        <v>0.928998</v>
      </c>
      <c r="E61" s="84">
        <v>-30.2348</v>
      </c>
      <c r="F61" s="106">
        <v>0.066842</v>
      </c>
      <c r="G61" s="108">
        <v>-1193.06</v>
      </c>
      <c r="H61" s="106">
        <v>5.32E-4</v>
      </c>
      <c r="I61" s="106">
        <v>-1199.17</v>
      </c>
      <c r="J61" s="106">
        <v>5.74E-4</v>
      </c>
      <c r="K61" s="106">
        <v>-741.18</v>
      </c>
      <c r="L61" s="109">
        <v>7.0E-4</v>
      </c>
      <c r="M61" s="107">
        <v>148.804</v>
      </c>
      <c r="N61" s="109">
        <v>0.001151</v>
      </c>
      <c r="O61" s="107">
        <v>86.5116</v>
      </c>
      <c r="P61" s="109">
        <v>6.11E-6</v>
      </c>
      <c r="Q61" s="107">
        <v>1062.2</v>
      </c>
      <c r="R61" s="109">
        <v>2.41E-5</v>
      </c>
      <c r="S61" s="107">
        <v>-1660.0</v>
      </c>
      <c r="T61" s="106">
        <v>0.001173</v>
      </c>
      <c r="U61" s="88">
        <v>-31.6454</v>
      </c>
      <c r="V61" s="88">
        <v>1.57118</v>
      </c>
      <c r="W61" s="109">
        <v>2.13E10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-32.6594</v>
      </c>
      <c r="D62" s="106">
        <v>0.916726</v>
      </c>
      <c r="E62" s="84">
        <v>-34.3204</v>
      </c>
      <c r="F62" s="106">
        <v>0.078813</v>
      </c>
      <c r="G62" s="108">
        <v>-950.308</v>
      </c>
      <c r="H62" s="106">
        <v>7.65E-4</v>
      </c>
      <c r="I62" s="106">
        <v>-906.15</v>
      </c>
      <c r="J62" s="106">
        <v>8.5E-4</v>
      </c>
      <c r="K62" s="106">
        <v>-637.617</v>
      </c>
      <c r="L62" s="109">
        <v>0.001055</v>
      </c>
      <c r="M62" s="107">
        <v>306.941</v>
      </c>
      <c r="N62" s="109">
        <v>8.67E-4</v>
      </c>
      <c r="O62" s="107">
        <v>70.6606</v>
      </c>
      <c r="P62" s="109">
        <v>8.14E-6</v>
      </c>
      <c r="Q62" s="107">
        <v>807.24</v>
      </c>
      <c r="R62" s="109">
        <v>3.62E-5</v>
      </c>
      <c r="S62" s="107">
        <v>-1660.0</v>
      </c>
      <c r="T62" s="106">
        <v>8.81E-4</v>
      </c>
      <c r="U62" s="88">
        <v>-35.98</v>
      </c>
      <c r="V62" s="88">
        <v>1.07865</v>
      </c>
      <c r="W62" s="109">
        <v>4.52E10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-35.4987</v>
      </c>
      <c r="D63" s="106">
        <v>0.902965</v>
      </c>
      <c r="E63" s="84">
        <v>-28.2993</v>
      </c>
      <c r="F63" s="106">
        <v>0.09255</v>
      </c>
      <c r="G63" s="108">
        <v>-603.42</v>
      </c>
      <c r="H63" s="106">
        <v>8.41E-4</v>
      </c>
      <c r="I63" s="106">
        <v>-594.072</v>
      </c>
      <c r="J63" s="106">
        <v>9.56E-4</v>
      </c>
      <c r="K63" s="106">
        <v>-454.401</v>
      </c>
      <c r="L63" s="109">
        <v>0.001262</v>
      </c>
      <c r="M63" s="107">
        <v>332.481</v>
      </c>
      <c r="N63" s="109">
        <v>9.37E-4</v>
      </c>
      <c r="O63" s="107">
        <v>42.6994</v>
      </c>
      <c r="P63" s="109">
        <v>6.65E-6</v>
      </c>
      <c r="Q63" s="107">
        <v>550.618</v>
      </c>
      <c r="R63" s="109">
        <v>4.24E-5</v>
      </c>
      <c r="S63" s="107">
        <v>-1660.0</v>
      </c>
      <c r="T63" s="106">
        <v>4.4E-4</v>
      </c>
      <c r="U63" s="88">
        <v>-36.718</v>
      </c>
      <c r="V63" s="88">
        <v>0.993774</v>
      </c>
      <c r="W63" s="109">
        <v>5.32E10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-25.4758</v>
      </c>
      <c r="D64" s="106">
        <v>0.727248</v>
      </c>
      <c r="E64" s="84">
        <v>-18.884</v>
      </c>
      <c r="F64" s="106">
        <v>0.263574</v>
      </c>
      <c r="G64" s="108">
        <v>-1016.22</v>
      </c>
      <c r="H64" s="106">
        <v>0.001486</v>
      </c>
      <c r="I64" s="106">
        <v>-938.398</v>
      </c>
      <c r="J64" s="106">
        <v>0.001532</v>
      </c>
      <c r="K64" s="106">
        <v>-493.106</v>
      </c>
      <c r="L64" s="109">
        <v>0.001429</v>
      </c>
      <c r="M64" s="107">
        <v>184.25</v>
      </c>
      <c r="N64" s="109">
        <v>0.002445</v>
      </c>
      <c r="O64" s="107">
        <v>113.953</v>
      </c>
      <c r="P64" s="109">
        <v>8.77E-6</v>
      </c>
      <c r="Q64" s="107">
        <v>912.244</v>
      </c>
      <c r="R64" s="109">
        <v>6.87E-5</v>
      </c>
      <c r="S64" s="107">
        <v>-1660.0</v>
      </c>
      <c r="T64" s="106">
        <v>0.002209</v>
      </c>
      <c r="U64" s="88">
        <v>-30.3099</v>
      </c>
      <c r="V64" s="88">
        <v>3.33082</v>
      </c>
      <c r="W64" s="109">
        <v>4.74E9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-26.7825</v>
      </c>
      <c r="D65" s="106">
        <v>0.76696</v>
      </c>
      <c r="E65" s="84">
        <v>-18.5691</v>
      </c>
      <c r="F65" s="106">
        <v>0.224102</v>
      </c>
      <c r="G65" s="108">
        <v>-816.731</v>
      </c>
      <c r="H65" s="106">
        <v>0.001313</v>
      </c>
      <c r="I65" s="106">
        <v>-864.0</v>
      </c>
      <c r="J65" s="106">
        <v>0.001243</v>
      </c>
      <c r="K65" s="106">
        <v>-447.373</v>
      </c>
      <c r="L65" s="109">
        <v>0.001482</v>
      </c>
      <c r="M65" s="107">
        <v>150.117</v>
      </c>
      <c r="N65" s="109">
        <v>0.002985</v>
      </c>
      <c r="O65" s="107">
        <v>85.7801</v>
      </c>
      <c r="P65" s="109">
        <v>9.5E-6</v>
      </c>
      <c r="Q65" s="107">
        <v>768.546</v>
      </c>
      <c r="R65" s="109">
        <v>5.57E-5</v>
      </c>
      <c r="S65" s="107">
        <v>-1660.0</v>
      </c>
      <c r="T65" s="106">
        <v>0.00185</v>
      </c>
      <c r="U65" s="88">
        <v>-30.0909</v>
      </c>
      <c r="V65" s="88">
        <v>1.73101</v>
      </c>
      <c r="W65" s="109">
        <v>1.75E10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-26.9499</v>
      </c>
      <c r="D66" s="106">
        <v>0.729463</v>
      </c>
      <c r="E66" s="84">
        <v>-18.0771</v>
      </c>
      <c r="F66" s="106">
        <v>0.260968</v>
      </c>
      <c r="G66" s="108">
        <v>-604.234</v>
      </c>
      <c r="H66" s="106">
        <v>0.001462</v>
      </c>
      <c r="I66" s="106">
        <v>-544.222</v>
      </c>
      <c r="J66" s="106">
        <v>0.001531</v>
      </c>
      <c r="K66" s="106">
        <v>-326.934</v>
      </c>
      <c r="L66" s="109">
        <v>0.002176</v>
      </c>
      <c r="M66" s="107">
        <v>194.704</v>
      </c>
      <c r="N66" s="109">
        <v>0.003096</v>
      </c>
      <c r="O66" s="107">
        <v>59.7131</v>
      </c>
      <c r="P66" s="109">
        <v>1.09E-5</v>
      </c>
      <c r="Q66" s="107">
        <v>496.186</v>
      </c>
      <c r="R66" s="109">
        <v>7.73E-5</v>
      </c>
      <c r="S66" s="107">
        <v>-1660.0</v>
      </c>
      <c r="T66" s="106">
        <v>0.001215</v>
      </c>
      <c r="U66" s="88">
        <v>-28.1803</v>
      </c>
      <c r="V66" s="88">
        <v>1.69328</v>
      </c>
      <c r="W66" s="109">
        <v>1.83E10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1.02E11</v>
      </c>
      <c r="E70" s="109">
        <v>2.41E10</v>
      </c>
      <c r="F70" s="109">
        <v>3.48E8</v>
      </c>
      <c r="G70" s="109">
        <v>4.04E8</v>
      </c>
      <c r="H70" s="109">
        <v>2.64E8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2.41E10</v>
      </c>
      <c r="E71" s="109">
        <v>3.73E11</v>
      </c>
      <c r="F71" s="109">
        <v>8.03E9</v>
      </c>
      <c r="G71" s="109">
        <v>6.74E9</v>
      </c>
      <c r="H71" s="109">
        <v>7.49E8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3.48E8</v>
      </c>
      <c r="E72" s="109">
        <v>8.03E9</v>
      </c>
      <c r="F72" s="109">
        <v>1.85E8</v>
      </c>
      <c r="G72" s="109">
        <v>1.54E8</v>
      </c>
      <c r="H72" s="109">
        <v>1.36E7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4.04E8</v>
      </c>
      <c r="E73" s="109">
        <v>6.74E9</v>
      </c>
      <c r="F73" s="109">
        <v>1.54E8</v>
      </c>
      <c r="G73" s="109">
        <v>1.57E8</v>
      </c>
      <c r="H73" s="109">
        <v>1.98E7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2.64E8</v>
      </c>
      <c r="E74" s="109">
        <v>7.49E8</v>
      </c>
      <c r="F74" s="109">
        <v>1.36E7</v>
      </c>
      <c r="G74" s="109">
        <v>1.98E7</v>
      </c>
      <c r="H74" s="109">
        <v>9190000.0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0.3189104104</v>
      </c>
      <c r="D6" s="77">
        <f t="shared" ref="D6:D23" si="3">(E49*F49)/L6</f>
        <v>0.3992666831</v>
      </c>
      <c r="E6" s="77">
        <f t="shared" ref="E6:E23" si="4">(G49*H49)/$L6</f>
        <v>0.133844485</v>
      </c>
      <c r="F6" s="77">
        <f t="shared" ref="F6:F23" si="5">(J49*I49)/$L6</f>
        <v>0.1265432329</v>
      </c>
      <c r="G6" s="77">
        <f t="shared" ref="G6:G23" si="6">(K49*L49)/$L6</f>
        <v>0.02459377126</v>
      </c>
      <c r="H6" s="77">
        <f t="shared" ref="H6:H23" si="7">(M49*N49)/L6</f>
        <v>-0.03132074146</v>
      </c>
      <c r="I6" s="77">
        <f t="shared" ref="I6:I23" si="8">(O49*P49)/L6</f>
        <v>-0.0001670582068</v>
      </c>
      <c r="J6" s="77">
        <f t="shared" ref="J6:J23" si="9">(Q49*R49)/L6</f>
        <v>-0.005505731916</v>
      </c>
      <c r="K6" s="77">
        <f t="shared" ref="K6:K23" si="10">(S49*T49)/L6</f>
        <v>0.03385121778</v>
      </c>
      <c r="L6" s="23">
        <f t="shared" ref="L6:M6" si="1">U49</f>
        <v>-41.6824</v>
      </c>
      <c r="M6" s="23">
        <f t="shared" si="1"/>
        <v>15.7379</v>
      </c>
      <c r="N6" s="78">
        <f t="shared" ref="N6:N23" si="12">M6/abs(L6)</f>
        <v>0.3775670307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0.2938385979</v>
      </c>
      <c r="D7" s="77">
        <f t="shared" si="3"/>
        <v>0.3630755927</v>
      </c>
      <c r="E7" s="77">
        <f t="shared" si="4"/>
        <v>0.1915710852</v>
      </c>
      <c r="F7" s="77">
        <f t="shared" si="5"/>
        <v>0.1393747282</v>
      </c>
      <c r="G7" s="77">
        <f t="shared" si="6"/>
        <v>0.02478968418</v>
      </c>
      <c r="H7" s="77">
        <f t="shared" si="7"/>
        <v>-0.03477019171</v>
      </c>
      <c r="I7" s="77">
        <f t="shared" si="8"/>
        <v>-0.0001387911632</v>
      </c>
      <c r="J7" s="77">
        <f t="shared" si="9"/>
        <v>-0.006843041212</v>
      </c>
      <c r="K7" s="77">
        <f t="shared" si="10"/>
        <v>0.02910194383</v>
      </c>
      <c r="L7" s="23">
        <f t="shared" ref="L7:M7" si="11">U50</f>
        <v>-39.6434</v>
      </c>
      <c r="M7" s="23">
        <f t="shared" si="11"/>
        <v>9.9623</v>
      </c>
      <c r="N7" s="78">
        <f t="shared" si="12"/>
        <v>0.2512978201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0.2657846102</v>
      </c>
      <c r="D8" s="77">
        <f t="shared" si="3"/>
        <v>0.3904686912</v>
      </c>
      <c r="E8" s="77">
        <f t="shared" si="4"/>
        <v>0.175649309</v>
      </c>
      <c r="F8" s="77">
        <f t="shared" si="5"/>
        <v>0.1670526407</v>
      </c>
      <c r="G8" s="77">
        <f t="shared" si="6"/>
        <v>0.02278958799</v>
      </c>
      <c r="H8" s="77">
        <f t="shared" si="7"/>
        <v>-0.03785843697</v>
      </c>
      <c r="I8" s="77">
        <f t="shared" si="8"/>
        <v>-0.0001507377099</v>
      </c>
      <c r="J8" s="77">
        <f t="shared" si="9"/>
        <v>-0.007777256969</v>
      </c>
      <c r="K8" s="77">
        <f t="shared" si="10"/>
        <v>0.02402204286</v>
      </c>
      <c r="L8" s="23">
        <f t="shared" ref="L8:M8" si="13">U51</f>
        <v>-41.0473</v>
      </c>
      <c r="M8" s="23">
        <f t="shared" si="13"/>
        <v>13.325</v>
      </c>
      <c r="N8" s="78">
        <f t="shared" si="12"/>
        <v>0.324625493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0.03228327663</v>
      </c>
      <c r="D9" s="77">
        <f t="shared" si="3"/>
        <v>0.4829908117</v>
      </c>
      <c r="E9" s="77">
        <f t="shared" si="4"/>
        <v>0.305764007</v>
      </c>
      <c r="F9" s="77">
        <f t="shared" si="5"/>
        <v>0.1910780454</v>
      </c>
      <c r="G9" s="77">
        <f t="shared" si="6"/>
        <v>0.00260693399</v>
      </c>
      <c r="H9" s="77">
        <f t="shared" si="7"/>
        <v>-0.0100271647</v>
      </c>
      <c r="I9" s="77">
        <f t="shared" si="8"/>
        <v>-0.0002228872646</v>
      </c>
      <c r="J9" s="77">
        <f t="shared" si="9"/>
        <v>-0.009701921156</v>
      </c>
      <c r="K9" s="77">
        <f t="shared" si="10"/>
        <v>0.005236412034</v>
      </c>
      <c r="L9" s="23">
        <f t="shared" ref="L9:M9" si="14">U52</f>
        <v>-231.418</v>
      </c>
      <c r="M9" s="23">
        <f t="shared" si="14"/>
        <v>8.46414</v>
      </c>
      <c r="N9" s="78">
        <f t="shared" si="12"/>
        <v>0.03657511516</v>
      </c>
      <c r="O9" s="82" t="s">
        <v>13</v>
      </c>
      <c r="P9" s="84">
        <v>-35.2086</v>
      </c>
      <c r="Q9" s="84">
        <v>0.745628</v>
      </c>
      <c r="R9" s="85">
        <f t="shared" ref="R9:R13" si="16">Q9/abs(P9)</f>
        <v>0.0211774396</v>
      </c>
      <c r="S9" s="86">
        <f>R9/sqrt(sum(Y39:Y41))</f>
        <v>0.02407724077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0.01133365235</v>
      </c>
      <c r="D10" s="77">
        <f t="shared" si="3"/>
        <v>0.5478812617</v>
      </c>
      <c r="E10" s="77">
        <f t="shared" si="4"/>
        <v>0.3087077846</v>
      </c>
      <c r="F10" s="77">
        <f t="shared" si="5"/>
        <v>0.1586741253</v>
      </c>
      <c r="G10" s="77">
        <f t="shared" si="6"/>
        <v>0.0009480147324</v>
      </c>
      <c r="H10" s="77">
        <f t="shared" si="7"/>
        <v>-0.01855393406</v>
      </c>
      <c r="I10" s="77">
        <f t="shared" si="8"/>
        <v>-0.0002345985699</v>
      </c>
      <c r="J10" s="77">
        <f t="shared" si="9"/>
        <v>-0.01040841233</v>
      </c>
      <c r="K10" s="77">
        <f t="shared" si="10"/>
        <v>0.001647091813</v>
      </c>
      <c r="L10" s="23">
        <f t="shared" ref="L10:M10" si="15">U53</f>
        <v>-278.163</v>
      </c>
      <c r="M10" s="23">
        <f t="shared" si="15"/>
        <v>3.64651</v>
      </c>
      <c r="N10" s="78">
        <f t="shared" si="12"/>
        <v>0.01310925608</v>
      </c>
      <c r="O10" s="82" t="s">
        <v>103</v>
      </c>
      <c r="P10" s="84">
        <v>-27.8609</v>
      </c>
      <c r="Q10" s="84">
        <v>1.60457</v>
      </c>
      <c r="R10" s="85">
        <f t="shared" si="16"/>
        <v>0.05759218116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0.004870947867</v>
      </c>
      <c r="D11" s="77">
        <f t="shared" si="3"/>
        <v>0.7579282246</v>
      </c>
      <c r="E11" s="77">
        <f t="shared" si="4"/>
        <v>0.2213230086</v>
      </c>
      <c r="F11" s="77">
        <f t="shared" si="5"/>
        <v>0.1000494185</v>
      </c>
      <c r="G11" s="77">
        <f t="shared" si="6"/>
        <v>0.0004493561538</v>
      </c>
      <c r="H11" s="77">
        <f t="shared" si="7"/>
        <v>-0.07511759369</v>
      </c>
      <c r="I11" s="77">
        <f t="shared" si="8"/>
        <v>-0.0002262995578</v>
      </c>
      <c r="J11" s="77">
        <f t="shared" si="9"/>
        <v>-0.01007143694</v>
      </c>
      <c r="K11" s="77">
        <f t="shared" si="10"/>
        <v>0.0007961382747</v>
      </c>
      <c r="L11" s="23">
        <f t="shared" ref="L11:M11" si="18">U54</f>
        <v>-96.33</v>
      </c>
      <c r="M11" s="23">
        <f t="shared" si="18"/>
        <v>1.96429</v>
      </c>
      <c r="N11" s="78">
        <f t="shared" si="12"/>
        <v>0.02039125921</v>
      </c>
      <c r="O11" s="82" t="s">
        <v>104</v>
      </c>
      <c r="P11" s="84">
        <v>-605.901</v>
      </c>
      <c r="Q11" s="84">
        <v>87.6719</v>
      </c>
      <c r="R11" s="85">
        <f t="shared" si="16"/>
        <v>0.1446967409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0.02918396044</v>
      </c>
      <c r="D12" s="77">
        <f t="shared" si="3"/>
        <v>0.3577502541</v>
      </c>
      <c r="E12" s="77">
        <f t="shared" si="4"/>
        <v>0.2054984518</v>
      </c>
      <c r="F12" s="77">
        <f t="shared" si="5"/>
        <v>0.3692890224</v>
      </c>
      <c r="G12" s="77">
        <f t="shared" si="6"/>
        <v>0.04134339718</v>
      </c>
      <c r="H12" s="77">
        <f t="shared" si="7"/>
        <v>-0.01008565851</v>
      </c>
      <c r="I12" s="77">
        <f t="shared" si="8"/>
        <v>-0.000119577867</v>
      </c>
      <c r="J12" s="77">
        <f t="shared" si="9"/>
        <v>-0.008070740661</v>
      </c>
      <c r="K12" s="77">
        <f t="shared" si="10"/>
        <v>0.01520788196</v>
      </c>
      <c r="L12" s="23">
        <f t="shared" ref="L12:M12" si="19">U55</f>
        <v>-214.16</v>
      </c>
      <c r="M12" s="23">
        <f t="shared" si="19"/>
        <v>7.3597</v>
      </c>
      <c r="N12" s="78">
        <f t="shared" si="12"/>
        <v>0.03436542772</v>
      </c>
      <c r="O12" s="82" t="s">
        <v>105</v>
      </c>
      <c r="P12" s="84">
        <v>-594.025</v>
      </c>
      <c r="Q12" s="84">
        <v>52.5721</v>
      </c>
      <c r="R12" s="85">
        <f t="shared" si="16"/>
        <v>0.08850149404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0.009892365737</v>
      </c>
      <c r="D13" s="77">
        <f t="shared" si="3"/>
        <v>0.4682593772</v>
      </c>
      <c r="E13" s="77">
        <f t="shared" si="4"/>
        <v>0.2419553187</v>
      </c>
      <c r="F13" s="77">
        <f t="shared" si="5"/>
        <v>0.2981783422</v>
      </c>
      <c r="G13" s="77">
        <f t="shared" si="6"/>
        <v>0.01629248577</v>
      </c>
      <c r="H13" s="77">
        <f t="shared" si="7"/>
        <v>-0.02996669608</v>
      </c>
      <c r="I13" s="77">
        <f t="shared" si="8"/>
        <v>-0.0001440795296</v>
      </c>
      <c r="J13" s="77">
        <f t="shared" si="9"/>
        <v>-0.009685840507</v>
      </c>
      <c r="K13" s="77">
        <f t="shared" si="10"/>
        <v>0.005214893199</v>
      </c>
      <c r="L13" s="23">
        <f t="shared" ref="L13:M13" si="20">U56</f>
        <v>-193.538</v>
      </c>
      <c r="M13" s="23">
        <f t="shared" si="20"/>
        <v>2.74212</v>
      </c>
      <c r="N13" s="78">
        <f t="shared" si="12"/>
        <v>0.01416838037</v>
      </c>
      <c r="O13" s="82" t="s">
        <v>106</v>
      </c>
      <c r="P13" s="84">
        <v>-449.78</v>
      </c>
      <c r="Q13" s="84">
        <v>106.628</v>
      </c>
      <c r="R13" s="85">
        <f t="shared" si="16"/>
        <v>0.2370670105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0.005809044243</v>
      </c>
      <c r="D14" s="77">
        <f t="shared" si="3"/>
        <v>0.5229719776</v>
      </c>
      <c r="E14" s="77">
        <f t="shared" si="4"/>
        <v>0.2527978201</v>
      </c>
      <c r="F14" s="77">
        <f t="shared" si="5"/>
        <v>0.2705790806</v>
      </c>
      <c r="G14" s="77">
        <f t="shared" si="6"/>
        <v>0.01015107005</v>
      </c>
      <c r="H14" s="77">
        <f t="shared" si="7"/>
        <v>-0.05526432923</v>
      </c>
      <c r="I14" s="77">
        <f t="shared" si="8"/>
        <v>-0.0001370977883</v>
      </c>
      <c r="J14" s="77">
        <f t="shared" si="9"/>
        <v>-0.009995330683</v>
      </c>
      <c r="K14" s="77">
        <f t="shared" si="10"/>
        <v>0.003074462895</v>
      </c>
      <c r="L14" s="23">
        <f t="shared" ref="L14:M14" si="21">U57</f>
        <v>-110.686</v>
      </c>
      <c r="M14" s="23">
        <f t="shared" si="21"/>
        <v>2.12348</v>
      </c>
      <c r="N14" s="78">
        <f t="shared" si="12"/>
        <v>0.01918472074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0.08740752478</v>
      </c>
      <c r="D15" s="77">
        <f t="shared" si="3"/>
        <v>0.3523892586</v>
      </c>
      <c r="E15" s="77">
        <f t="shared" si="4"/>
        <v>0.13809329</v>
      </c>
      <c r="F15" s="77">
        <f t="shared" si="5"/>
        <v>0.1626087712</v>
      </c>
      <c r="G15" s="77">
        <f t="shared" si="6"/>
        <v>0.1523734108</v>
      </c>
      <c r="H15" s="77">
        <f t="shared" si="7"/>
        <v>-0.02037472167</v>
      </c>
      <c r="I15" s="77">
        <f t="shared" si="8"/>
        <v>-0.00008989732828</v>
      </c>
      <c r="J15" s="77">
        <f t="shared" si="9"/>
        <v>-0.004885618936</v>
      </c>
      <c r="K15" s="77">
        <f t="shared" si="10"/>
        <v>0.1324723754</v>
      </c>
      <c r="L15" s="23">
        <f t="shared" ref="L15:M15" si="22">U58</f>
        <v>-98.2549</v>
      </c>
      <c r="M15" s="23">
        <f t="shared" si="22"/>
        <v>5.37128</v>
      </c>
      <c r="N15" s="78">
        <f t="shared" si="12"/>
        <v>0.05466679015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0.05916964177</v>
      </c>
      <c r="D16" s="77">
        <f t="shared" si="3"/>
        <v>0.4216343293</v>
      </c>
      <c r="E16" s="77">
        <f t="shared" si="4"/>
        <v>0.1309903248</v>
      </c>
      <c r="F16" s="77">
        <f t="shared" si="5"/>
        <v>0.2261376045</v>
      </c>
      <c r="G16" s="77">
        <f t="shared" si="6"/>
        <v>0.1288196705</v>
      </c>
      <c r="H16" s="77">
        <f t="shared" si="7"/>
        <v>-0.03146437403</v>
      </c>
      <c r="I16" s="77">
        <f t="shared" si="8"/>
        <v>-0.00009141148421</v>
      </c>
      <c r="J16" s="77">
        <f t="shared" si="9"/>
        <v>-0.006046684403</v>
      </c>
      <c r="K16" s="77">
        <f t="shared" si="10"/>
        <v>0.07085543083</v>
      </c>
      <c r="L16" s="23">
        <f t="shared" ref="L16:M16" si="23">U59</f>
        <v>-102.802</v>
      </c>
      <c r="M16" s="23">
        <f t="shared" si="23"/>
        <v>2.99198</v>
      </c>
      <c r="N16" s="78">
        <f t="shared" si="12"/>
        <v>0.02910429758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0.2244093172</v>
      </c>
      <c r="D17" s="77">
        <f t="shared" si="3"/>
        <v>0.4222947808</v>
      </c>
      <c r="E17" s="77">
        <f t="shared" si="4"/>
        <v>0.09999025156</v>
      </c>
      <c r="F17" s="77">
        <f t="shared" si="5"/>
        <v>0.1943034366</v>
      </c>
      <c r="G17" s="77">
        <f t="shared" si="6"/>
        <v>0.07469504172</v>
      </c>
      <c r="H17" s="77">
        <f t="shared" si="7"/>
        <v>-0.0442537544</v>
      </c>
      <c r="I17" s="77">
        <f t="shared" si="8"/>
        <v>-0.00006953966879</v>
      </c>
      <c r="J17" s="77">
        <f t="shared" si="9"/>
        <v>-0.004926672294</v>
      </c>
      <c r="K17" s="77">
        <f t="shared" si="10"/>
        <v>0.03356627148</v>
      </c>
      <c r="L17" s="23">
        <f t="shared" ref="L17:M17" si="24">U60</f>
        <v>-57.8122</v>
      </c>
      <c r="M17" s="23">
        <f t="shared" si="24"/>
        <v>2.04749</v>
      </c>
      <c r="N17" s="78">
        <f t="shared" si="12"/>
        <v>0.03541622702</v>
      </c>
      <c r="O17" s="23"/>
      <c r="P17" s="23"/>
      <c r="Q17" s="93"/>
      <c r="R17" s="95" t="s">
        <v>108</v>
      </c>
      <c r="S17" s="96">
        <f>$R$9/sqrt(sum(Y27:Y29))</f>
        <v>0.3648564435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0.8183621918</v>
      </c>
      <c r="D18" s="77">
        <f t="shared" si="3"/>
        <v>0.06584607207</v>
      </c>
      <c r="E18" s="77">
        <f t="shared" si="4"/>
        <v>0.02080812299</v>
      </c>
      <c r="F18" s="77">
        <f t="shared" si="5"/>
        <v>0.02192285089</v>
      </c>
      <c r="G18" s="77">
        <f t="shared" si="6"/>
        <v>0.01640089844</v>
      </c>
      <c r="H18" s="77">
        <f t="shared" si="7"/>
        <v>-0.005574145864</v>
      </c>
      <c r="I18" s="77">
        <f t="shared" si="8"/>
        <v>-0.00001715478873</v>
      </c>
      <c r="J18" s="77">
        <f t="shared" si="9"/>
        <v>-0.0008283606863</v>
      </c>
      <c r="K18" s="77">
        <f t="shared" si="10"/>
        <v>0.0630921036</v>
      </c>
      <c r="L18" s="23">
        <f t="shared" ref="L18:M18" si="25">U61</f>
        <v>-31.5992</v>
      </c>
      <c r="M18" s="23">
        <f t="shared" si="25"/>
        <v>1.53436</v>
      </c>
      <c r="N18" s="78">
        <f t="shared" si="12"/>
        <v>0.04855692549</v>
      </c>
      <c r="O18" s="78">
        <f t="shared" ref="O18:O23" si="27">M18/abs(C61)/D61</f>
        <v>0.05933427274</v>
      </c>
      <c r="P18" s="23"/>
      <c r="Q18" s="93"/>
      <c r="R18" s="95" t="s">
        <v>109</v>
      </c>
      <c r="S18" s="96">
        <f>$R$9/sqrt(sum(Y30:Y32))</f>
        <v>0.2613336985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0.8320885401</v>
      </c>
      <c r="D19" s="77">
        <f t="shared" si="3"/>
        <v>0.07482571678</v>
      </c>
      <c r="E19" s="77">
        <f t="shared" si="4"/>
        <v>0.01998325361</v>
      </c>
      <c r="F19" s="77">
        <f t="shared" si="5"/>
        <v>0.02142549284</v>
      </c>
      <c r="G19" s="77">
        <f t="shared" si="6"/>
        <v>0.0183710783</v>
      </c>
      <c r="H19" s="77">
        <f t="shared" si="7"/>
        <v>-0.007405553336</v>
      </c>
      <c r="I19" s="77">
        <f t="shared" si="8"/>
        <v>-0.00001580840266</v>
      </c>
      <c r="J19" s="77">
        <f t="shared" si="9"/>
        <v>-0.0008037033654</v>
      </c>
      <c r="K19" s="77">
        <f t="shared" si="10"/>
        <v>0.04152682521</v>
      </c>
      <c r="L19" s="23">
        <f t="shared" ref="L19:M19" si="26">U62</f>
        <v>-35.7369</v>
      </c>
      <c r="M19" s="23">
        <f t="shared" si="26"/>
        <v>1.04065</v>
      </c>
      <c r="N19" s="78">
        <f t="shared" si="12"/>
        <v>0.02911976137</v>
      </c>
      <c r="O19" s="78">
        <f t="shared" si="27"/>
        <v>0.03499598897</v>
      </c>
      <c r="P19" s="97">
        <f>1/sqrt(1/O18^2+1/O19^2+1/O20^2)</f>
        <v>0.02144160418</v>
      </c>
      <c r="Q19" s="93"/>
      <c r="R19" s="95" t="s">
        <v>110</v>
      </c>
      <c r="S19" s="96">
        <f>$R$9/sqrt(sum(Y33:Y35))</f>
        <v>0.2463736898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0.8705943584</v>
      </c>
      <c r="D20" s="77">
        <f t="shared" si="3"/>
        <v>0.07252243573</v>
      </c>
      <c r="E20" s="77">
        <f t="shared" si="4"/>
        <v>0.01405663837</v>
      </c>
      <c r="F20" s="77">
        <f t="shared" si="5"/>
        <v>0.01567296647</v>
      </c>
      <c r="G20" s="77">
        <f t="shared" si="6"/>
        <v>0.01565822349</v>
      </c>
      <c r="H20" s="77">
        <f t="shared" si="7"/>
        <v>-0.008651063336</v>
      </c>
      <c r="I20" s="77">
        <f t="shared" si="8"/>
        <v>-0.000008022568096</v>
      </c>
      <c r="J20" s="77">
        <f t="shared" si="9"/>
        <v>-0.0006433352872</v>
      </c>
      <c r="K20" s="77">
        <f t="shared" si="10"/>
        <v>0.02078241555</v>
      </c>
      <c r="L20" s="23">
        <f t="shared" ref="L20:M20" si="28">U63</f>
        <v>-36.4231</v>
      </c>
      <c r="M20" s="23">
        <f t="shared" si="28"/>
        <v>0.967331</v>
      </c>
      <c r="N20" s="78">
        <f t="shared" si="12"/>
        <v>0.02655817325</v>
      </c>
      <c r="O20" s="78">
        <f t="shared" si="27"/>
        <v>0.03050579526</v>
      </c>
      <c r="P20" s="23"/>
      <c r="Q20" s="93"/>
      <c r="R20" s="95" t="s">
        <v>111</v>
      </c>
      <c r="S20" s="96">
        <f>$R$9/sqrt(sum(Y36:Y38))</f>
        <v>0.0954570876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0.5783328917</v>
      </c>
      <c r="D21" s="77">
        <f t="shared" si="3"/>
        <v>0.1801330831</v>
      </c>
      <c r="E21" s="77">
        <f t="shared" si="4"/>
        <v>0.0535292195</v>
      </c>
      <c r="F21" s="77">
        <f t="shared" si="5"/>
        <v>0.05359961513</v>
      </c>
      <c r="G21" s="77">
        <f t="shared" si="6"/>
        <v>0.02509502765</v>
      </c>
      <c r="H21" s="77">
        <f t="shared" si="7"/>
        <v>-0.01649939765</v>
      </c>
      <c r="I21" s="77">
        <f t="shared" si="8"/>
        <v>-0.00003475840557</v>
      </c>
      <c r="J21" s="77">
        <f t="shared" si="9"/>
        <v>-0.002307868205</v>
      </c>
      <c r="K21" s="77">
        <f t="shared" si="10"/>
        <v>0.1281736615</v>
      </c>
      <c r="L21" s="23">
        <f t="shared" ref="L21:M21" si="29">U64</f>
        <v>-30.2151</v>
      </c>
      <c r="M21" s="23">
        <f t="shared" si="29"/>
        <v>3.76721</v>
      </c>
      <c r="N21" s="78">
        <f t="shared" si="12"/>
        <v>0.1246797131</v>
      </c>
      <c r="O21" s="78">
        <f t="shared" si="27"/>
        <v>0.215584683</v>
      </c>
      <c r="P21" s="23"/>
      <c r="Q21" s="93"/>
      <c r="R21" s="95" t="s">
        <v>112</v>
      </c>
      <c r="S21" s="96">
        <f>$R$9/sqrt(sum(Y39:Y41))</f>
        <v>0.02407724077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0.6438245231</v>
      </c>
      <c r="D22" s="77">
        <f t="shared" si="3"/>
        <v>0.1561899661</v>
      </c>
      <c r="E22" s="77">
        <f t="shared" si="4"/>
        <v>0.04058141213</v>
      </c>
      <c r="F22" s="77">
        <f t="shared" si="5"/>
        <v>0.03935848055</v>
      </c>
      <c r="G22" s="77">
        <f t="shared" si="6"/>
        <v>0.0241836936</v>
      </c>
      <c r="H22" s="77">
        <f t="shared" si="7"/>
        <v>-0.01678668336</v>
      </c>
      <c r="I22" s="77">
        <f t="shared" si="8"/>
        <v>-0.00003066013045</v>
      </c>
      <c r="J22" s="77">
        <f t="shared" si="9"/>
        <v>-0.001615530009</v>
      </c>
      <c r="K22" s="77">
        <f t="shared" si="10"/>
        <v>0.1142916167</v>
      </c>
      <c r="L22" s="23">
        <f t="shared" ref="L22:M22" si="30">U65</f>
        <v>-29.5278</v>
      </c>
      <c r="M22" s="23">
        <f t="shared" si="30"/>
        <v>1.92517</v>
      </c>
      <c r="N22" s="78">
        <f t="shared" si="12"/>
        <v>0.06519855865</v>
      </c>
      <c r="O22" s="78">
        <f t="shared" si="27"/>
        <v>0.1012675913</v>
      </c>
      <c r="P22" s="97">
        <f>1/sqrt(1/O21^2+1/O22^2+1/O23^2)</f>
        <v>0.06747799177</v>
      </c>
      <c r="Q22" s="93"/>
      <c r="R22" s="95" t="s">
        <v>113</v>
      </c>
      <c r="S22" s="96">
        <f>$R$9/sqrt(sum(Y42:Y44))</f>
        <v>0.05297231621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0.6712399003</v>
      </c>
      <c r="D23" s="77">
        <f t="shared" si="3"/>
        <v>0.1824062548</v>
      </c>
      <c r="E23" s="77">
        <f t="shared" si="4"/>
        <v>0.03396456036</v>
      </c>
      <c r="F23" s="77">
        <f t="shared" si="5"/>
        <v>0.0316858127</v>
      </c>
      <c r="G23" s="77">
        <f t="shared" si="6"/>
        <v>0.02710296638</v>
      </c>
      <c r="H23" s="77">
        <f t="shared" si="7"/>
        <v>-0.02338117519</v>
      </c>
      <c r="I23" s="77">
        <f t="shared" si="8"/>
        <v>-0.00002517478041</v>
      </c>
      <c r="J23" s="77">
        <f t="shared" si="9"/>
        <v>-0.001485598812</v>
      </c>
      <c r="K23" s="77">
        <f t="shared" si="10"/>
        <v>0.07849182844</v>
      </c>
      <c r="L23" s="23">
        <f t="shared" ref="L23:M23" si="31">U66</f>
        <v>-27.6202</v>
      </c>
      <c r="M23" s="23">
        <f t="shared" si="31"/>
        <v>1.8485</v>
      </c>
      <c r="N23" s="78">
        <f t="shared" si="12"/>
        <v>0.06692565586</v>
      </c>
      <c r="O23" s="78">
        <f t="shared" si="27"/>
        <v>0.09970452565</v>
      </c>
      <c r="P23" s="23"/>
      <c r="Q23" s="93"/>
      <c r="R23" s="5" t="s">
        <v>114</v>
      </c>
      <c r="S23" s="86">
        <f>1/sqrt(1/S17^2+1/S18^2+1/S19^2+1/S20^2+1/S21^2+1/S22^2)</f>
        <v>0.0211774396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0.54146</v>
      </c>
      <c r="D27" s="96">
        <f t="shared" ref="D27:D44" si="35">F49</f>
        <v>0.442558</v>
      </c>
      <c r="E27" s="96">
        <f t="shared" ref="E27:E44" si="36">H49</f>
        <v>0.004864</v>
      </c>
      <c r="F27" s="96">
        <f t="shared" ref="F27:F44" si="37">J49</f>
        <v>0.004255</v>
      </c>
      <c r="G27" s="96">
        <f t="shared" ref="G27:G44" si="38">L49</f>
        <v>0.001587</v>
      </c>
      <c r="H27" s="96">
        <f t="shared" ref="H27:H44" si="39">N49</f>
        <v>0.004162</v>
      </c>
      <c r="I27" s="96">
        <f t="shared" ref="I27:I44" si="40">P49</f>
        <v>0.000051</v>
      </c>
      <c r="J27" s="96">
        <f t="shared" ref="J27:J44" si="41">R49</f>
        <v>0.000212</v>
      </c>
      <c r="K27" s="96">
        <f t="shared" ref="K27:K44" si="42">T49</f>
        <v>0.00085</v>
      </c>
      <c r="L27" s="99">
        <f t="shared" ref="L27:L44" si="43">W49</f>
        <v>212000000</v>
      </c>
      <c r="M27" s="65"/>
      <c r="O27" s="100">
        <f t="shared" ref="O27:W27" si="32">C27*$L27</f>
        <v>114789520</v>
      </c>
      <c r="P27" s="100">
        <f t="shared" si="32"/>
        <v>93822296</v>
      </c>
      <c r="Q27" s="100">
        <f t="shared" si="32"/>
        <v>1031168</v>
      </c>
      <c r="R27" s="100">
        <f t="shared" si="32"/>
        <v>902060</v>
      </c>
      <c r="S27" s="100">
        <f t="shared" si="32"/>
        <v>336444</v>
      </c>
      <c r="T27" s="100">
        <f t="shared" si="32"/>
        <v>882344</v>
      </c>
      <c r="U27" s="100">
        <f t="shared" si="32"/>
        <v>10812</v>
      </c>
      <c r="V27" s="100">
        <f t="shared" si="32"/>
        <v>44944</v>
      </c>
      <c r="W27" s="100">
        <f t="shared" si="32"/>
        <v>180200</v>
      </c>
      <c r="X27" s="65"/>
      <c r="Y27" s="78">
        <f t="shared" ref="Y27:AG27" si="33">O27/O$45</f>
        <v>0.0007680225134</v>
      </c>
      <c r="Z27" s="78">
        <f t="shared" si="33"/>
        <v>0.001423551439</v>
      </c>
      <c r="AA27" s="78">
        <f t="shared" si="33"/>
        <v>0.0007429201047</v>
      </c>
      <c r="AB27" s="78">
        <f t="shared" si="33"/>
        <v>0.0006574800764</v>
      </c>
      <c r="AC27" s="78">
        <f t="shared" si="33"/>
        <v>0.0008497757561</v>
      </c>
      <c r="AD27" s="78">
        <f t="shared" si="33"/>
        <v>0.001348094617</v>
      </c>
      <c r="AE27" s="78">
        <f t="shared" si="33"/>
        <v>0.0008372229121</v>
      </c>
      <c r="AF27" s="78">
        <f t="shared" si="33"/>
        <v>0.0007282307352</v>
      </c>
      <c r="AG27" s="78">
        <f t="shared" si="33"/>
        <v>0.000820752874</v>
      </c>
    </row>
    <row r="28">
      <c r="A28" s="76">
        <v>1.0</v>
      </c>
      <c r="B28" s="68" t="s">
        <v>96</v>
      </c>
      <c r="C28" s="96">
        <f t="shared" si="34"/>
        <v>0.494959</v>
      </c>
      <c r="D28" s="96">
        <f t="shared" si="35"/>
        <v>0.486785</v>
      </c>
      <c r="E28" s="96">
        <f t="shared" si="36"/>
        <v>0.007061</v>
      </c>
      <c r="F28" s="96">
        <f t="shared" si="37"/>
        <v>0.004518</v>
      </c>
      <c r="G28" s="96">
        <f t="shared" si="38"/>
        <v>0.001546</v>
      </c>
      <c r="H28" s="96">
        <f t="shared" si="39"/>
        <v>0.004162</v>
      </c>
      <c r="I28" s="96">
        <f t="shared" si="40"/>
        <v>0.0000288</v>
      </c>
      <c r="J28" s="96">
        <f t="shared" si="41"/>
        <v>0.000246</v>
      </c>
      <c r="K28" s="96">
        <f t="shared" si="42"/>
        <v>0.000695</v>
      </c>
      <c r="L28" s="99">
        <f t="shared" si="43"/>
        <v>530000000</v>
      </c>
      <c r="M28" s="65"/>
      <c r="O28" s="100">
        <f t="shared" ref="O28:W28" si="44">C28*$L28</f>
        <v>262328270</v>
      </c>
      <c r="P28" s="100">
        <f t="shared" si="44"/>
        <v>257996050</v>
      </c>
      <c r="Q28" s="100">
        <f t="shared" si="44"/>
        <v>3742330</v>
      </c>
      <c r="R28" s="100">
        <f t="shared" si="44"/>
        <v>2394540</v>
      </c>
      <c r="S28" s="100">
        <f t="shared" si="44"/>
        <v>819380</v>
      </c>
      <c r="T28" s="100">
        <f t="shared" si="44"/>
        <v>2205860</v>
      </c>
      <c r="U28" s="100">
        <f t="shared" si="44"/>
        <v>15264</v>
      </c>
      <c r="V28" s="100">
        <f t="shared" si="44"/>
        <v>130380</v>
      </c>
      <c r="W28" s="100">
        <f t="shared" si="44"/>
        <v>368350</v>
      </c>
      <c r="X28" s="65"/>
      <c r="Y28" s="78">
        <f t="shared" ref="Y28:AG28" si="45">O28/O$45</f>
        <v>0.001755160377</v>
      </c>
      <c r="Z28" s="78">
        <f t="shared" si="45"/>
        <v>0.003914534858</v>
      </c>
      <c r="AA28" s="78">
        <f t="shared" si="45"/>
        <v>0.002696216519</v>
      </c>
      <c r="AB28" s="78">
        <f t="shared" si="45"/>
        <v>0.001745296701</v>
      </c>
      <c r="AC28" s="78">
        <f t="shared" si="45"/>
        <v>0.002069554693</v>
      </c>
      <c r="AD28" s="78">
        <f t="shared" si="45"/>
        <v>0.003370236542</v>
      </c>
      <c r="AE28" s="78">
        <f t="shared" si="45"/>
        <v>0.001181961758</v>
      </c>
      <c r="AF28" s="78">
        <f t="shared" si="45"/>
        <v>0.002112556142</v>
      </c>
      <c r="AG28" s="78">
        <f t="shared" si="45"/>
        <v>0.001677715434</v>
      </c>
    </row>
    <row r="29">
      <c r="A29" s="76">
        <v>1.0</v>
      </c>
      <c r="B29" s="68" t="s">
        <v>98</v>
      </c>
      <c r="C29" s="96">
        <f t="shared" si="34"/>
        <v>0.427091</v>
      </c>
      <c r="D29" s="96">
        <f t="shared" si="35"/>
        <v>0.554691</v>
      </c>
      <c r="E29" s="96">
        <f t="shared" si="36"/>
        <v>0.005436</v>
      </c>
      <c r="F29" s="96">
        <f t="shared" si="37"/>
        <v>0.005046</v>
      </c>
      <c r="G29" s="96">
        <f t="shared" si="38"/>
        <v>0.001265</v>
      </c>
      <c r="H29" s="96">
        <f t="shared" si="39"/>
        <v>0.00554</v>
      </c>
      <c r="I29" s="96">
        <f t="shared" si="40"/>
        <v>0.0000604</v>
      </c>
      <c r="J29" s="96">
        <f t="shared" si="41"/>
        <v>0.000276</v>
      </c>
      <c r="K29" s="96">
        <f t="shared" si="42"/>
        <v>0.000594</v>
      </c>
      <c r="L29" s="99">
        <f t="shared" si="43"/>
        <v>296000000</v>
      </c>
      <c r="M29" s="65"/>
      <c r="O29" s="100">
        <f t="shared" ref="O29:W29" si="46">C29*$L29</f>
        <v>126418936</v>
      </c>
      <c r="P29" s="100">
        <f t="shared" si="46"/>
        <v>164188536</v>
      </c>
      <c r="Q29" s="100">
        <f t="shared" si="46"/>
        <v>1609056</v>
      </c>
      <c r="R29" s="100">
        <f t="shared" si="46"/>
        <v>1493616</v>
      </c>
      <c r="S29" s="100">
        <f t="shared" si="46"/>
        <v>374440</v>
      </c>
      <c r="T29" s="100">
        <f t="shared" si="46"/>
        <v>1639840</v>
      </c>
      <c r="U29" s="100">
        <f t="shared" si="46"/>
        <v>17878.4</v>
      </c>
      <c r="V29" s="100">
        <f t="shared" si="46"/>
        <v>81696</v>
      </c>
      <c r="W29" s="100">
        <f t="shared" si="46"/>
        <v>175824</v>
      </c>
      <c r="X29" s="65"/>
      <c r="Y29" s="78">
        <f t="shared" ref="Y29:AG29" si="47">O29/O$45</f>
        <v>0.0008458314745</v>
      </c>
      <c r="Z29" s="78">
        <f t="shared" si="47"/>
        <v>0.002491207704</v>
      </c>
      <c r="AA29" s="78">
        <f t="shared" si="47"/>
        <v>0.001159267987</v>
      </c>
      <c r="AB29" s="78">
        <f t="shared" si="47"/>
        <v>0.001088644615</v>
      </c>
      <c r="AC29" s="78">
        <f t="shared" si="47"/>
        <v>0.0009457444155</v>
      </c>
      <c r="AD29" s="78">
        <f t="shared" si="47"/>
        <v>0.002505439462</v>
      </c>
      <c r="AE29" s="78">
        <f t="shared" si="47"/>
        <v>0.001384406781</v>
      </c>
      <c r="AF29" s="78">
        <f t="shared" si="47"/>
        <v>0.001323725929</v>
      </c>
      <c r="AG29" s="78">
        <f t="shared" si="47"/>
        <v>0.0008008216055</v>
      </c>
    </row>
    <row r="30">
      <c r="A30" s="76">
        <v>2.0</v>
      </c>
      <c r="B30" s="68" t="s">
        <v>94</v>
      </c>
      <c r="C30" s="96">
        <f t="shared" si="34"/>
        <v>0.293686</v>
      </c>
      <c r="D30" s="96">
        <f t="shared" si="35"/>
        <v>0.654783</v>
      </c>
      <c r="E30" s="96">
        <f t="shared" si="36"/>
        <v>0.027677</v>
      </c>
      <c r="F30" s="96">
        <f t="shared" si="37"/>
        <v>0.017842</v>
      </c>
      <c r="G30" s="96">
        <f t="shared" si="38"/>
        <v>0.001005</v>
      </c>
      <c r="H30" s="96">
        <f t="shared" si="39"/>
        <v>0.00309</v>
      </c>
      <c r="I30" s="96">
        <f t="shared" si="40"/>
        <v>0.000255</v>
      </c>
      <c r="J30" s="96">
        <f t="shared" si="41"/>
        <v>0.000933</v>
      </c>
      <c r="K30" s="96">
        <f t="shared" si="42"/>
        <v>0.00073</v>
      </c>
      <c r="L30" s="99">
        <f t="shared" si="43"/>
        <v>734000000</v>
      </c>
      <c r="M30" s="65"/>
      <c r="O30" s="100">
        <f t="shared" ref="O30:W30" si="48">C30*$L30</f>
        <v>215565524</v>
      </c>
      <c r="P30" s="100">
        <f t="shared" si="48"/>
        <v>480610722</v>
      </c>
      <c r="Q30" s="100">
        <f t="shared" si="48"/>
        <v>20314918</v>
      </c>
      <c r="R30" s="100">
        <f t="shared" si="48"/>
        <v>13096028</v>
      </c>
      <c r="S30" s="100">
        <f t="shared" si="48"/>
        <v>737670</v>
      </c>
      <c r="T30" s="100">
        <f t="shared" si="48"/>
        <v>2268060</v>
      </c>
      <c r="U30" s="100">
        <f t="shared" si="48"/>
        <v>187170</v>
      </c>
      <c r="V30" s="100">
        <f t="shared" si="48"/>
        <v>684822</v>
      </c>
      <c r="W30" s="100">
        <f t="shared" si="48"/>
        <v>535820</v>
      </c>
      <c r="X30" s="65"/>
      <c r="Y30" s="78">
        <f t="shared" ref="Y30:AG30" si="49">O30/O$45</f>
        <v>0.001442284762</v>
      </c>
      <c r="Z30" s="78">
        <f t="shared" si="49"/>
        <v>0.007292233445</v>
      </c>
      <c r="AA30" s="78">
        <f t="shared" si="49"/>
        <v>0.01463618053</v>
      </c>
      <c r="AB30" s="78">
        <f t="shared" si="49"/>
        <v>0.00954523811</v>
      </c>
      <c r="AC30" s="78">
        <f t="shared" si="49"/>
        <v>0.001863175096</v>
      </c>
      <c r="AD30" s="78">
        <f t="shared" si="49"/>
        <v>0.003465269188</v>
      </c>
      <c r="AE30" s="78">
        <f t="shared" si="49"/>
        <v>0.01449343437</v>
      </c>
      <c r="AF30" s="78">
        <f t="shared" si="49"/>
        <v>0.01109621815</v>
      </c>
      <c r="AG30" s="78">
        <f t="shared" si="49"/>
        <v>0.002440487264</v>
      </c>
    </row>
    <row r="31">
      <c r="A31" s="76">
        <v>2.0</v>
      </c>
      <c r="B31" s="68" t="s">
        <v>96</v>
      </c>
      <c r="C31" s="96">
        <f t="shared" si="34"/>
        <v>0.126331</v>
      </c>
      <c r="D31" s="96">
        <f t="shared" si="35"/>
        <v>0.811447</v>
      </c>
      <c r="E31" s="96">
        <f t="shared" si="36"/>
        <v>0.037285</v>
      </c>
      <c r="F31" s="96">
        <f t="shared" si="37"/>
        <v>0.018429</v>
      </c>
      <c r="G31" s="96">
        <f t="shared" si="38"/>
        <v>0.000382</v>
      </c>
      <c r="H31" s="96">
        <f t="shared" si="39"/>
        <v>0.004143</v>
      </c>
      <c r="I31" s="96">
        <f t="shared" si="40"/>
        <v>0.000374</v>
      </c>
      <c r="J31" s="96">
        <f t="shared" si="41"/>
        <v>0.001332</v>
      </c>
      <c r="K31" s="96">
        <f t="shared" si="42"/>
        <v>0.000276</v>
      </c>
      <c r="L31" s="99">
        <f t="shared" si="43"/>
        <v>3950000000</v>
      </c>
      <c r="M31" s="65"/>
      <c r="O31" s="100">
        <f t="shared" ref="O31:W31" si="50">C31*$L31</f>
        <v>499007450</v>
      </c>
      <c r="P31" s="100">
        <f t="shared" si="50"/>
        <v>3205215650</v>
      </c>
      <c r="Q31" s="100">
        <f t="shared" si="50"/>
        <v>147275750</v>
      </c>
      <c r="R31" s="100">
        <f t="shared" si="50"/>
        <v>72794550</v>
      </c>
      <c r="S31" s="100">
        <f t="shared" si="50"/>
        <v>1508900</v>
      </c>
      <c r="T31" s="100">
        <f t="shared" si="50"/>
        <v>16364850</v>
      </c>
      <c r="U31" s="100">
        <f t="shared" si="50"/>
        <v>1477300</v>
      </c>
      <c r="V31" s="100">
        <f t="shared" si="50"/>
        <v>5261400</v>
      </c>
      <c r="W31" s="100">
        <f t="shared" si="50"/>
        <v>1090200</v>
      </c>
      <c r="X31" s="65"/>
      <c r="Y31" s="78">
        <f t="shared" ref="Y31:AG31" si="51">O31/O$45</f>
        <v>0.003338710328</v>
      </c>
      <c r="Z31" s="78">
        <f t="shared" si="51"/>
        <v>0.04863224995</v>
      </c>
      <c r="AA31" s="78">
        <f t="shared" si="51"/>
        <v>0.1061069735</v>
      </c>
      <c r="AB31" s="78">
        <f t="shared" si="51"/>
        <v>0.05305740892</v>
      </c>
      <c r="AC31" s="78">
        <f t="shared" si="51"/>
        <v>0.003811114594</v>
      </c>
      <c r="AD31" s="78">
        <f t="shared" si="51"/>
        <v>0.02500313505</v>
      </c>
      <c r="AE31" s="78">
        <f t="shared" si="51"/>
        <v>0.1143941369</v>
      </c>
      <c r="AF31" s="78">
        <f t="shared" si="51"/>
        <v>0.08525082748</v>
      </c>
      <c r="AG31" s="78">
        <f t="shared" si="51"/>
        <v>0.004965509341</v>
      </c>
    </row>
    <row r="32">
      <c r="A32" s="76">
        <v>2.0</v>
      </c>
      <c r="B32" s="68" t="s">
        <v>98</v>
      </c>
      <c r="C32" s="96">
        <f t="shared" si="34"/>
        <v>0.019626</v>
      </c>
      <c r="D32" s="96">
        <f t="shared" si="35"/>
        <v>0.9491</v>
      </c>
      <c r="E32" s="96">
        <f t="shared" si="36"/>
        <v>0.014558</v>
      </c>
      <c r="F32" s="96">
        <f t="shared" si="37"/>
        <v>0.004496</v>
      </c>
      <c r="G32" s="96">
        <f t="shared" si="38"/>
        <v>0.0000611</v>
      </c>
      <c r="H32" s="96">
        <f t="shared" si="39"/>
        <v>0.010936</v>
      </c>
      <c r="I32" s="96">
        <f t="shared" si="40"/>
        <v>0.000252</v>
      </c>
      <c r="J32" s="96">
        <f t="shared" si="41"/>
        <v>0.000924</v>
      </c>
      <c r="K32" s="96">
        <f t="shared" si="42"/>
        <v>0.0000462</v>
      </c>
      <c r="L32" s="99">
        <f t="shared" si="43"/>
        <v>13600000000</v>
      </c>
      <c r="M32" s="65"/>
      <c r="O32" s="100">
        <f t="shared" ref="O32:W32" si="52">C32*$L32</f>
        <v>266913600</v>
      </c>
      <c r="P32" s="100">
        <f t="shared" si="52"/>
        <v>12907760000</v>
      </c>
      <c r="Q32" s="100">
        <f t="shared" si="52"/>
        <v>197988800</v>
      </c>
      <c r="R32" s="100">
        <f t="shared" si="52"/>
        <v>61145600</v>
      </c>
      <c r="S32" s="100">
        <f t="shared" si="52"/>
        <v>830960</v>
      </c>
      <c r="T32" s="100">
        <f t="shared" si="52"/>
        <v>148729600</v>
      </c>
      <c r="U32" s="100">
        <f t="shared" si="52"/>
        <v>3427200</v>
      </c>
      <c r="V32" s="100">
        <f t="shared" si="52"/>
        <v>12566400</v>
      </c>
      <c r="W32" s="100">
        <f t="shared" si="52"/>
        <v>628320</v>
      </c>
      <c r="X32" s="65"/>
      <c r="Y32" s="78">
        <f t="shared" ref="Y32:AG32" si="53">O32/O$45</f>
        <v>0.001785839456</v>
      </c>
      <c r="Z32" s="78">
        <f t="shared" si="53"/>
        <v>0.1958474808</v>
      </c>
      <c r="AA32" s="78">
        <f t="shared" si="53"/>
        <v>0.1426439339</v>
      </c>
      <c r="AB32" s="78">
        <f t="shared" si="53"/>
        <v>0.0445668955</v>
      </c>
      <c r="AC32" s="78">
        <f t="shared" si="53"/>
        <v>0.002098802958</v>
      </c>
      <c r="AD32" s="78">
        <f t="shared" si="53"/>
        <v>0.2272374189</v>
      </c>
      <c r="AE32" s="78">
        <f t="shared" si="53"/>
        <v>0.2653838665</v>
      </c>
      <c r="AF32" s="78">
        <f t="shared" si="53"/>
        <v>0.2036142469</v>
      </c>
      <c r="AG32" s="78">
        <f t="shared" si="53"/>
        <v>0.002861794927</v>
      </c>
    </row>
    <row r="33">
      <c r="A33" s="76">
        <v>3.0</v>
      </c>
      <c r="B33" s="68" t="s">
        <v>94</v>
      </c>
      <c r="C33" s="96">
        <f t="shared" si="34"/>
        <v>0.24964</v>
      </c>
      <c r="D33" s="96">
        <f t="shared" si="35"/>
        <v>0.676555</v>
      </c>
      <c r="E33" s="96">
        <f t="shared" si="36"/>
        <v>0.022516</v>
      </c>
      <c r="F33" s="96">
        <f t="shared" si="37"/>
        <v>0.039353</v>
      </c>
      <c r="G33" s="96">
        <f t="shared" si="38"/>
        <v>0.005017</v>
      </c>
      <c r="H33" s="96">
        <f t="shared" si="39"/>
        <v>0.003899</v>
      </c>
      <c r="I33" s="96">
        <f t="shared" si="40"/>
        <v>0.000188</v>
      </c>
      <c r="J33" s="96">
        <f t="shared" si="41"/>
        <v>0.000871</v>
      </c>
      <c r="K33" s="96">
        <f t="shared" si="42"/>
        <v>0.001962</v>
      </c>
      <c r="L33" s="99">
        <f t="shared" si="43"/>
        <v>971000000</v>
      </c>
      <c r="M33" s="65"/>
      <c r="O33" s="100">
        <f t="shared" ref="O33:W33" si="54">C33*$L33</f>
        <v>242400440</v>
      </c>
      <c r="P33" s="100">
        <f t="shared" si="54"/>
        <v>656934905</v>
      </c>
      <c r="Q33" s="100">
        <f t="shared" si="54"/>
        <v>21863036</v>
      </c>
      <c r="R33" s="100">
        <f t="shared" si="54"/>
        <v>38211763</v>
      </c>
      <c r="S33" s="100">
        <f t="shared" si="54"/>
        <v>4871507</v>
      </c>
      <c r="T33" s="100">
        <f t="shared" si="54"/>
        <v>3785929</v>
      </c>
      <c r="U33" s="100">
        <f t="shared" si="54"/>
        <v>182548</v>
      </c>
      <c r="V33" s="100">
        <f t="shared" si="54"/>
        <v>845741</v>
      </c>
      <c r="W33" s="100">
        <f t="shared" si="54"/>
        <v>1905102</v>
      </c>
      <c r="X33" s="65"/>
      <c r="Y33" s="78">
        <f t="shared" ref="Y33:AG33" si="55">O33/O$45</f>
        <v>0.001621829198</v>
      </c>
      <c r="Z33" s="78">
        <f t="shared" si="55"/>
        <v>0.009967573477</v>
      </c>
      <c r="AA33" s="78">
        <f t="shared" si="55"/>
        <v>0.01575154484</v>
      </c>
      <c r="AB33" s="78">
        <f t="shared" si="55"/>
        <v>0.02785122149</v>
      </c>
      <c r="AC33" s="78">
        <f t="shared" si="55"/>
        <v>0.01230424244</v>
      </c>
      <c r="AD33" s="78">
        <f t="shared" si="55"/>
        <v>0.00578435452</v>
      </c>
      <c r="AE33" s="78">
        <f t="shared" si="55"/>
        <v>0.01413553165</v>
      </c>
      <c r="AF33" s="78">
        <f t="shared" si="55"/>
        <v>0.01370359982</v>
      </c>
      <c r="AG33" s="78">
        <f t="shared" si="55"/>
        <v>0.008677125093</v>
      </c>
    </row>
    <row r="34">
      <c r="A34" s="76">
        <v>3.0</v>
      </c>
      <c r="B34" s="68" t="s">
        <v>96</v>
      </c>
      <c r="C34" s="96">
        <f t="shared" si="34"/>
        <v>0.07897</v>
      </c>
      <c r="D34" s="96">
        <f t="shared" si="35"/>
        <v>0.837207</v>
      </c>
      <c r="E34" s="96">
        <f t="shared" si="36"/>
        <v>0.034844</v>
      </c>
      <c r="F34" s="96">
        <f t="shared" si="37"/>
        <v>0.03864</v>
      </c>
      <c r="G34" s="96">
        <f t="shared" si="38"/>
        <v>0.001787</v>
      </c>
      <c r="H34" s="96">
        <f t="shared" si="39"/>
        <v>0.006297</v>
      </c>
      <c r="I34" s="96">
        <f t="shared" si="40"/>
        <v>0.000268</v>
      </c>
      <c r="J34" s="96">
        <f t="shared" si="41"/>
        <v>0.00138</v>
      </c>
      <c r="K34" s="96">
        <f t="shared" si="42"/>
        <v>0.000608</v>
      </c>
      <c r="L34" s="99">
        <f t="shared" si="43"/>
        <v>6990000000</v>
      </c>
      <c r="M34" s="65"/>
      <c r="O34" s="100">
        <f t="shared" ref="O34:W34" si="56">C34*$L34</f>
        <v>552000300</v>
      </c>
      <c r="P34" s="100">
        <f t="shared" si="56"/>
        <v>5852076930</v>
      </c>
      <c r="Q34" s="100">
        <f t="shared" si="56"/>
        <v>243559560</v>
      </c>
      <c r="R34" s="100">
        <f t="shared" si="56"/>
        <v>270093600</v>
      </c>
      <c r="S34" s="100">
        <f t="shared" si="56"/>
        <v>12491130</v>
      </c>
      <c r="T34" s="100">
        <f t="shared" si="56"/>
        <v>44016030</v>
      </c>
      <c r="U34" s="100">
        <f t="shared" si="56"/>
        <v>1873320</v>
      </c>
      <c r="V34" s="100">
        <f t="shared" si="56"/>
        <v>9646200</v>
      </c>
      <c r="W34" s="100">
        <f t="shared" si="56"/>
        <v>4249920</v>
      </c>
      <c r="X34" s="65"/>
      <c r="Y34" s="78">
        <f t="shared" ref="Y34:AG34" si="57">O34/O$45</f>
        <v>0.003693269715</v>
      </c>
      <c r="Z34" s="78">
        <f t="shared" si="57"/>
        <v>0.0887926739</v>
      </c>
      <c r="AA34" s="78">
        <f t="shared" si="57"/>
        <v>0.1754760561</v>
      </c>
      <c r="AB34" s="78">
        <f t="shared" si="57"/>
        <v>0.196861806</v>
      </c>
      <c r="AC34" s="78">
        <f t="shared" si="57"/>
        <v>0.03154955785</v>
      </c>
      <c r="AD34" s="78">
        <f t="shared" si="57"/>
        <v>0.06725015764</v>
      </c>
      <c r="AE34" s="78">
        <f t="shared" si="57"/>
        <v>0.1450597878</v>
      </c>
      <c r="AF34" s="78">
        <f t="shared" si="57"/>
        <v>0.1562980446</v>
      </c>
      <c r="AG34" s="78">
        <f t="shared" si="57"/>
        <v>0.01935701473</v>
      </c>
    </row>
    <row r="35">
      <c r="A35" s="76">
        <v>3.0</v>
      </c>
      <c r="B35" s="68" t="s">
        <v>98</v>
      </c>
      <c r="C35" s="96">
        <f t="shared" si="34"/>
        <v>0.026487</v>
      </c>
      <c r="D35" s="96">
        <f t="shared" si="35"/>
        <v>0.895269</v>
      </c>
      <c r="E35" s="96">
        <f t="shared" si="36"/>
        <v>0.034692</v>
      </c>
      <c r="F35" s="96">
        <f t="shared" si="37"/>
        <v>0.032583</v>
      </c>
      <c r="G35" s="96">
        <f t="shared" si="38"/>
        <v>0.000646</v>
      </c>
      <c r="H35" s="96">
        <f t="shared" si="39"/>
        <v>0.008555</v>
      </c>
      <c r="I35" s="96">
        <f t="shared" si="40"/>
        <v>0.000231</v>
      </c>
      <c r="J35" s="96">
        <f t="shared" si="41"/>
        <v>0.001331</v>
      </c>
      <c r="K35" s="96">
        <f t="shared" si="42"/>
        <v>0.000205</v>
      </c>
      <c r="L35" s="99">
        <f t="shared" si="43"/>
        <v>11700000000</v>
      </c>
      <c r="M35" s="65"/>
      <c r="O35" s="100">
        <f t="shared" ref="O35:W35" si="58">C35*$L35</f>
        <v>309897900</v>
      </c>
      <c r="P35" s="100">
        <f t="shared" si="58"/>
        <v>10474647300</v>
      </c>
      <c r="Q35" s="100">
        <f t="shared" si="58"/>
        <v>405896400</v>
      </c>
      <c r="R35" s="100">
        <f t="shared" si="58"/>
        <v>381221100</v>
      </c>
      <c r="S35" s="100">
        <f t="shared" si="58"/>
        <v>7558200</v>
      </c>
      <c r="T35" s="100">
        <f t="shared" si="58"/>
        <v>100093500</v>
      </c>
      <c r="U35" s="100">
        <f t="shared" si="58"/>
        <v>2702700</v>
      </c>
      <c r="V35" s="100">
        <f t="shared" si="58"/>
        <v>15572700</v>
      </c>
      <c r="W35" s="100">
        <f t="shared" si="58"/>
        <v>2398500</v>
      </c>
      <c r="X35" s="65"/>
      <c r="Y35" s="78">
        <f t="shared" ref="Y35:AG35" si="59">O35/O$45</f>
        <v>0.002073434614</v>
      </c>
      <c r="Z35" s="78">
        <f t="shared" si="59"/>
        <v>0.1589302316</v>
      </c>
      <c r="AA35" s="78">
        <f t="shared" si="59"/>
        <v>0.2924340127</v>
      </c>
      <c r="AB35" s="78">
        <f t="shared" si="59"/>
        <v>0.2778587654</v>
      </c>
      <c r="AC35" s="78">
        <f t="shared" si="59"/>
        <v>0.01909017584</v>
      </c>
      <c r="AD35" s="78">
        <f t="shared" si="59"/>
        <v>0.1529284593</v>
      </c>
      <c r="AE35" s="78">
        <f t="shared" si="59"/>
        <v>0.2092824976</v>
      </c>
      <c r="AF35" s="78">
        <f t="shared" si="59"/>
        <v>0.2523255333</v>
      </c>
      <c r="AG35" s="78">
        <f t="shared" si="59"/>
        <v>0.01092439383</v>
      </c>
    </row>
    <row r="36">
      <c r="A36" s="76">
        <v>4.0</v>
      </c>
      <c r="B36" s="68" t="s">
        <v>94</v>
      </c>
      <c r="C36" s="96">
        <f t="shared" si="34"/>
        <v>0.330419</v>
      </c>
      <c r="D36" s="96">
        <f t="shared" si="35"/>
        <v>0.624222</v>
      </c>
      <c r="E36" s="96">
        <f t="shared" si="36"/>
        <v>0.00972</v>
      </c>
      <c r="F36" s="96">
        <f t="shared" si="37"/>
        <v>0.011505</v>
      </c>
      <c r="G36" s="96">
        <f t="shared" si="38"/>
        <v>0.012021</v>
      </c>
      <c r="H36" s="96">
        <f t="shared" si="39"/>
        <v>0.003826</v>
      </c>
      <c r="I36" s="96">
        <f t="shared" si="40"/>
        <v>0.0000794</v>
      </c>
      <c r="J36" s="96">
        <f t="shared" si="41"/>
        <v>0.000367</v>
      </c>
      <c r="K36" s="96">
        <f t="shared" si="42"/>
        <v>0.007841</v>
      </c>
      <c r="L36" s="99">
        <f t="shared" si="43"/>
        <v>1820000000</v>
      </c>
      <c r="M36" s="65"/>
      <c r="O36" s="100">
        <f t="shared" ref="O36:W36" si="60">C36*$L36</f>
        <v>601362580</v>
      </c>
      <c r="P36" s="100">
        <f t="shared" si="60"/>
        <v>1136084040</v>
      </c>
      <c r="Q36" s="100">
        <f t="shared" si="60"/>
        <v>17690400</v>
      </c>
      <c r="R36" s="100">
        <f t="shared" si="60"/>
        <v>20939100</v>
      </c>
      <c r="S36" s="100">
        <f t="shared" si="60"/>
        <v>21878220</v>
      </c>
      <c r="T36" s="100">
        <f t="shared" si="60"/>
        <v>6963320</v>
      </c>
      <c r="U36" s="100">
        <f t="shared" si="60"/>
        <v>144508</v>
      </c>
      <c r="V36" s="100">
        <f t="shared" si="60"/>
        <v>667940</v>
      </c>
      <c r="W36" s="100">
        <f t="shared" si="60"/>
        <v>14270620</v>
      </c>
      <c r="X36" s="65"/>
      <c r="Y36" s="78">
        <f t="shared" ref="Y36:AG36" si="61">O36/O$45</f>
        <v>0.004023538038</v>
      </c>
      <c r="Z36" s="78">
        <f t="shared" si="61"/>
        <v>0.01723763048</v>
      </c>
      <c r="AA36" s="78">
        <f t="shared" si="61"/>
        <v>0.01274530806</v>
      </c>
      <c r="AB36" s="78">
        <f t="shared" si="61"/>
        <v>0.01526177978</v>
      </c>
      <c r="AC36" s="78">
        <f t="shared" si="61"/>
        <v>0.05525906523</v>
      </c>
      <c r="AD36" s="78">
        <f t="shared" si="61"/>
        <v>0.01063895058</v>
      </c>
      <c r="AE36" s="78">
        <f t="shared" si="61"/>
        <v>0.0111899194</v>
      </c>
      <c r="AF36" s="78">
        <f t="shared" si="61"/>
        <v>0.01082267794</v>
      </c>
      <c r="AG36" s="78">
        <f t="shared" si="61"/>
        <v>0.06499807091</v>
      </c>
    </row>
    <row r="37">
      <c r="A37" s="76">
        <v>4.0</v>
      </c>
      <c r="B37" s="68" t="s">
        <v>96</v>
      </c>
      <c r="C37" s="96">
        <f t="shared" si="34"/>
        <v>0.235471</v>
      </c>
      <c r="D37" s="96">
        <f t="shared" si="35"/>
        <v>0.705856</v>
      </c>
      <c r="E37" s="96">
        <f t="shared" si="36"/>
        <v>0.012803</v>
      </c>
      <c r="F37" s="96">
        <f t="shared" si="37"/>
        <v>0.022907</v>
      </c>
      <c r="G37" s="96">
        <f t="shared" si="38"/>
        <v>0.012541</v>
      </c>
      <c r="H37" s="96">
        <f t="shared" si="39"/>
        <v>0.005307</v>
      </c>
      <c r="I37" s="96">
        <f t="shared" si="40"/>
        <v>0.000113</v>
      </c>
      <c r="J37" s="96">
        <f t="shared" si="41"/>
        <v>0.000615</v>
      </c>
      <c r="K37" s="96">
        <f t="shared" si="42"/>
        <v>0.004388</v>
      </c>
      <c r="L37" s="99">
        <f t="shared" si="43"/>
        <v>5870000000</v>
      </c>
      <c r="M37" s="65"/>
      <c r="O37" s="100">
        <f t="shared" ref="O37:W37" si="62">C37*$L37</f>
        <v>1382214770</v>
      </c>
      <c r="P37" s="100">
        <f t="shared" si="62"/>
        <v>4143374720</v>
      </c>
      <c r="Q37" s="100">
        <f t="shared" si="62"/>
        <v>75153610</v>
      </c>
      <c r="R37" s="100">
        <f t="shared" si="62"/>
        <v>134464090</v>
      </c>
      <c r="S37" s="100">
        <f t="shared" si="62"/>
        <v>73615670</v>
      </c>
      <c r="T37" s="100">
        <f t="shared" si="62"/>
        <v>31152090</v>
      </c>
      <c r="U37" s="100">
        <f t="shared" si="62"/>
        <v>663310</v>
      </c>
      <c r="V37" s="100">
        <f t="shared" si="62"/>
        <v>3610050</v>
      </c>
      <c r="W37" s="100">
        <f t="shared" si="62"/>
        <v>25757560</v>
      </c>
      <c r="X37" s="65"/>
      <c r="Y37" s="78">
        <f t="shared" ref="Y37:AG37" si="63">O37/O$45</f>
        <v>0.009247987636</v>
      </c>
      <c r="Z37" s="78">
        <f t="shared" si="63"/>
        <v>0.06286679494</v>
      </c>
      <c r="AA37" s="78">
        <f t="shared" si="63"/>
        <v>0.05414552024</v>
      </c>
      <c r="AB37" s="78">
        <f t="shared" si="63"/>
        <v>0.09800618602</v>
      </c>
      <c r="AC37" s="78">
        <f t="shared" si="63"/>
        <v>0.1859352868</v>
      </c>
      <c r="AD37" s="78">
        <f t="shared" si="63"/>
        <v>0.04759590911</v>
      </c>
      <c r="AE37" s="78">
        <f t="shared" si="63"/>
        <v>0.05136314556</v>
      </c>
      <c r="AF37" s="78">
        <f t="shared" si="63"/>
        <v>0.05849388941</v>
      </c>
      <c r="AG37" s="78">
        <f t="shared" si="63"/>
        <v>0.1173173773</v>
      </c>
    </row>
    <row r="38">
      <c r="A38" s="76">
        <v>4.0</v>
      </c>
      <c r="B38" s="68" t="s">
        <v>98</v>
      </c>
      <c r="C38" s="96">
        <f t="shared" si="34"/>
        <v>0.429817</v>
      </c>
      <c r="D38" s="96">
        <f t="shared" si="35"/>
        <v>0.532378</v>
      </c>
      <c r="E38" s="96">
        <f t="shared" si="36"/>
        <v>0.008347</v>
      </c>
      <c r="F38" s="96">
        <f t="shared" si="37"/>
        <v>0.017322</v>
      </c>
      <c r="G38" s="96">
        <f t="shared" si="38"/>
        <v>0.005483</v>
      </c>
      <c r="H38" s="96">
        <f t="shared" si="39"/>
        <v>0.00497</v>
      </c>
      <c r="I38" s="96">
        <f t="shared" si="40"/>
        <v>0.0000761</v>
      </c>
      <c r="J38" s="96">
        <f t="shared" si="41"/>
        <v>0.000438</v>
      </c>
      <c r="K38" s="96">
        <f t="shared" si="42"/>
        <v>0.001169</v>
      </c>
      <c r="L38" s="99">
        <f t="shared" si="43"/>
        <v>12500000000</v>
      </c>
      <c r="M38" s="65"/>
      <c r="O38" s="100">
        <f t="shared" ref="O38:W38" si="64">C38*$L38</f>
        <v>5372712500</v>
      </c>
      <c r="P38" s="100">
        <f t="shared" si="64"/>
        <v>6654725000</v>
      </c>
      <c r="Q38" s="100">
        <f t="shared" si="64"/>
        <v>104337500</v>
      </c>
      <c r="R38" s="100">
        <f t="shared" si="64"/>
        <v>216525000</v>
      </c>
      <c r="S38" s="100">
        <f t="shared" si="64"/>
        <v>68537500</v>
      </c>
      <c r="T38" s="100">
        <f t="shared" si="64"/>
        <v>62125000</v>
      </c>
      <c r="U38" s="100">
        <f t="shared" si="64"/>
        <v>951250</v>
      </c>
      <c r="V38" s="100">
        <f t="shared" si="64"/>
        <v>5475000</v>
      </c>
      <c r="W38" s="100">
        <f t="shared" si="64"/>
        <v>14612500</v>
      </c>
      <c r="X38" s="65"/>
      <c r="Y38" s="78">
        <f t="shared" ref="Y38:AG38" si="65">O38/O$45</f>
        <v>0.03594722025</v>
      </c>
      <c r="Z38" s="78">
        <f t="shared" si="65"/>
        <v>0.1009711311</v>
      </c>
      <c r="AA38" s="78">
        <f t="shared" si="65"/>
        <v>0.07517148168</v>
      </c>
      <c r="AB38" s="78">
        <f t="shared" si="65"/>
        <v>0.1578175216</v>
      </c>
      <c r="AC38" s="78">
        <f t="shared" si="65"/>
        <v>0.1731090639</v>
      </c>
      <c r="AD38" s="78">
        <f t="shared" si="65"/>
        <v>0.09491805698</v>
      </c>
      <c r="AE38" s="78">
        <f t="shared" si="65"/>
        <v>0.07365966474</v>
      </c>
      <c r="AF38" s="78">
        <f t="shared" si="65"/>
        <v>0.08871180303</v>
      </c>
      <c r="AG38" s="78">
        <f t="shared" si="65"/>
        <v>0.06655522403</v>
      </c>
    </row>
    <row r="39">
      <c r="A39" s="76">
        <v>5.0</v>
      </c>
      <c r="B39" s="68" t="s">
        <v>94</v>
      </c>
      <c r="C39" s="96">
        <f t="shared" si="34"/>
        <v>0.92357</v>
      </c>
      <c r="D39" s="96">
        <f t="shared" si="35"/>
        <v>0.072156</v>
      </c>
      <c r="E39" s="96">
        <f t="shared" si="36"/>
        <v>0.000556</v>
      </c>
      <c r="F39" s="96">
        <f t="shared" si="37"/>
        <v>0.000579</v>
      </c>
      <c r="G39" s="96">
        <f t="shared" si="38"/>
        <v>0.00071</v>
      </c>
      <c r="H39" s="96">
        <f t="shared" si="39"/>
        <v>0.001197</v>
      </c>
      <c r="I39" s="96">
        <f t="shared" si="40"/>
        <v>0.00000608</v>
      </c>
      <c r="J39" s="96">
        <f t="shared" si="41"/>
        <v>0.0000251</v>
      </c>
      <c r="K39" s="96">
        <f t="shared" si="42"/>
        <v>0.001201</v>
      </c>
      <c r="L39" s="99">
        <f t="shared" si="43"/>
        <v>22300000000</v>
      </c>
      <c r="M39" s="65"/>
      <c r="O39" s="100">
        <f t="shared" ref="O39:W39" si="66">C39*$L39</f>
        <v>20595611000</v>
      </c>
      <c r="P39" s="100">
        <f t="shared" si="66"/>
        <v>1609078800</v>
      </c>
      <c r="Q39" s="100">
        <f t="shared" si="66"/>
        <v>12398800</v>
      </c>
      <c r="R39" s="100">
        <f t="shared" si="66"/>
        <v>12911700</v>
      </c>
      <c r="S39" s="100">
        <f t="shared" si="66"/>
        <v>15833000</v>
      </c>
      <c r="T39" s="100">
        <f t="shared" si="66"/>
        <v>26693100</v>
      </c>
      <c r="U39" s="100">
        <f t="shared" si="66"/>
        <v>135584</v>
      </c>
      <c r="V39" s="100">
        <f t="shared" si="66"/>
        <v>559730</v>
      </c>
      <c r="W39" s="100">
        <f t="shared" si="66"/>
        <v>26782300</v>
      </c>
      <c r="X39" s="65"/>
      <c r="Y39" s="78">
        <f t="shared" ref="Y39:AG39" si="67">O39/O$45</f>
        <v>0.1377991033</v>
      </c>
      <c r="Z39" s="78">
        <f t="shared" si="67"/>
        <v>0.0244143081</v>
      </c>
      <c r="AA39" s="78">
        <f t="shared" si="67"/>
        <v>0.008932897253</v>
      </c>
      <c r="AB39" s="78">
        <f t="shared" si="67"/>
        <v>0.009410887859</v>
      </c>
      <c r="AC39" s="78">
        <f t="shared" si="67"/>
        <v>0.03999030907</v>
      </c>
      <c r="AD39" s="78">
        <f t="shared" si="67"/>
        <v>0.04078321427</v>
      </c>
      <c r="AE39" s="78">
        <f t="shared" si="67"/>
        <v>0.01049889302</v>
      </c>
      <c r="AF39" s="78">
        <f t="shared" si="67"/>
        <v>0.009069343837</v>
      </c>
      <c r="AG39" s="78">
        <f t="shared" si="67"/>
        <v>0.1219847375</v>
      </c>
    </row>
    <row r="40">
      <c r="A40" s="76">
        <v>5.0</v>
      </c>
      <c r="B40" s="68" t="s">
        <v>96</v>
      </c>
      <c r="C40" s="96">
        <f t="shared" si="34"/>
        <v>0.915813</v>
      </c>
      <c r="D40" s="96">
        <f t="shared" si="35"/>
        <v>0.079734</v>
      </c>
      <c r="E40" s="96">
        <f t="shared" si="36"/>
        <v>0.000748</v>
      </c>
      <c r="F40" s="96">
        <f t="shared" si="37"/>
        <v>0.000845</v>
      </c>
      <c r="G40" s="96">
        <f t="shared" si="38"/>
        <v>0.001041</v>
      </c>
      <c r="H40" s="96">
        <f t="shared" si="39"/>
        <v>0.000881</v>
      </c>
      <c r="I40" s="96">
        <f t="shared" si="40"/>
        <v>0.00000785</v>
      </c>
      <c r="J40" s="96">
        <f t="shared" si="41"/>
        <v>0.0000359</v>
      </c>
      <c r="K40" s="96">
        <f t="shared" si="42"/>
        <v>0.000894</v>
      </c>
      <c r="L40" s="99">
        <f t="shared" si="43"/>
        <v>48500000000</v>
      </c>
      <c r="M40" s="65"/>
      <c r="O40" s="100">
        <f t="shared" ref="O40:W40" si="68">C40*$L40</f>
        <v>44416930500</v>
      </c>
      <c r="P40" s="100">
        <f t="shared" si="68"/>
        <v>3867099000</v>
      </c>
      <c r="Q40" s="100">
        <f t="shared" si="68"/>
        <v>36278000</v>
      </c>
      <c r="R40" s="100">
        <f t="shared" si="68"/>
        <v>40982500</v>
      </c>
      <c r="S40" s="100">
        <f t="shared" si="68"/>
        <v>50488500</v>
      </c>
      <c r="T40" s="100">
        <f t="shared" si="68"/>
        <v>42728500</v>
      </c>
      <c r="U40" s="100">
        <f t="shared" si="68"/>
        <v>380725</v>
      </c>
      <c r="V40" s="100">
        <f t="shared" si="68"/>
        <v>1741150</v>
      </c>
      <c r="W40" s="100">
        <f t="shared" si="68"/>
        <v>43359000</v>
      </c>
      <c r="X40" s="65"/>
      <c r="Y40" s="78">
        <f t="shared" ref="Y40:AG40" si="69">O40/O$45</f>
        <v>0.2971804621</v>
      </c>
      <c r="Z40" s="78">
        <f t="shared" si="69"/>
        <v>0.05867490543</v>
      </c>
      <c r="AA40" s="78">
        <f t="shared" si="69"/>
        <v>0.02613701701</v>
      </c>
      <c r="AB40" s="78">
        <f t="shared" si="69"/>
        <v>0.02987071506</v>
      </c>
      <c r="AC40" s="78">
        <f t="shared" si="69"/>
        <v>0.1275216775</v>
      </c>
      <c r="AD40" s="78">
        <f t="shared" si="69"/>
        <v>0.06528299714</v>
      </c>
      <c r="AE40" s="78">
        <f t="shared" si="69"/>
        <v>0.02948128868</v>
      </c>
      <c r="AF40" s="78">
        <f t="shared" si="69"/>
        <v>0.02821197367</v>
      </c>
      <c r="AG40" s="78">
        <f t="shared" si="69"/>
        <v>0.1974862589</v>
      </c>
    </row>
    <row r="41">
      <c r="A41" s="76">
        <v>5.0</v>
      </c>
      <c r="B41" s="68" t="s">
        <v>98</v>
      </c>
      <c r="C41" s="96">
        <f t="shared" si="34"/>
        <v>0.900625</v>
      </c>
      <c r="D41" s="96">
        <f t="shared" si="35"/>
        <v>0.09481</v>
      </c>
      <c r="E41" s="96">
        <f t="shared" si="36"/>
        <v>0.000845</v>
      </c>
      <c r="F41" s="96">
        <f t="shared" si="37"/>
        <v>0.000961</v>
      </c>
      <c r="G41" s="96">
        <f t="shared" si="38"/>
        <v>0.001268</v>
      </c>
      <c r="H41" s="96">
        <f t="shared" si="39"/>
        <v>0.000985</v>
      </c>
      <c r="I41" s="96">
        <f t="shared" si="40"/>
        <v>0.00000662</v>
      </c>
      <c r="J41" s="96">
        <f t="shared" si="41"/>
        <v>0.0000427</v>
      </c>
      <c r="K41" s="96">
        <f t="shared" si="42"/>
        <v>0.000456</v>
      </c>
      <c r="L41" s="99">
        <f t="shared" si="43"/>
        <v>56200000000</v>
      </c>
      <c r="M41" s="65"/>
      <c r="O41" s="100">
        <f t="shared" ref="O41:W41" si="70">C41*$L41</f>
        <v>50615125000</v>
      </c>
      <c r="P41" s="100">
        <f t="shared" si="70"/>
        <v>5328322000</v>
      </c>
      <c r="Q41" s="100">
        <f t="shared" si="70"/>
        <v>47489000</v>
      </c>
      <c r="R41" s="100">
        <f t="shared" si="70"/>
        <v>54008200</v>
      </c>
      <c r="S41" s="100">
        <f t="shared" si="70"/>
        <v>71261600</v>
      </c>
      <c r="T41" s="100">
        <f t="shared" si="70"/>
        <v>55357000</v>
      </c>
      <c r="U41" s="100">
        <f t="shared" si="70"/>
        <v>372044</v>
      </c>
      <c r="V41" s="100">
        <f t="shared" si="70"/>
        <v>2399740</v>
      </c>
      <c r="W41" s="100">
        <f t="shared" si="70"/>
        <v>25627200</v>
      </c>
      <c r="X41" s="65"/>
      <c r="Y41" s="78">
        <f t="shared" ref="Y41:AG41" si="71">O41/O$45</f>
        <v>0.3386507367</v>
      </c>
      <c r="Z41" s="78">
        <f t="shared" si="71"/>
        <v>0.08084581994</v>
      </c>
      <c r="AA41" s="78">
        <f t="shared" si="71"/>
        <v>0.03421414634</v>
      </c>
      <c r="AB41" s="78">
        <f t="shared" si="71"/>
        <v>0.03936469355</v>
      </c>
      <c r="AC41" s="78">
        <f t="shared" si="71"/>
        <v>0.1799894783</v>
      </c>
      <c r="AD41" s="78">
        <f t="shared" si="71"/>
        <v>0.08457752725</v>
      </c>
      <c r="AE41" s="78">
        <f t="shared" si="71"/>
        <v>0.0288090789</v>
      </c>
      <c r="AF41" s="78">
        <f t="shared" si="71"/>
        <v>0.03888315291</v>
      </c>
      <c r="AG41" s="78">
        <f t="shared" si="71"/>
        <v>0.1167236296</v>
      </c>
    </row>
    <row r="42">
      <c r="A42" s="76">
        <v>6.0</v>
      </c>
      <c r="B42" s="68" t="s">
        <v>94</v>
      </c>
      <c r="C42" s="96">
        <f t="shared" si="34"/>
        <v>0.703642</v>
      </c>
      <c r="D42" s="96">
        <f t="shared" si="35"/>
        <v>0.286469</v>
      </c>
      <c r="E42" s="96">
        <f t="shared" si="36"/>
        <v>0.001608</v>
      </c>
      <c r="F42" s="96">
        <f t="shared" si="37"/>
        <v>0.001769</v>
      </c>
      <c r="G42" s="96">
        <f t="shared" si="38"/>
        <v>0.00157</v>
      </c>
      <c r="H42" s="96">
        <f t="shared" si="39"/>
        <v>0.002525</v>
      </c>
      <c r="I42" s="96">
        <f t="shared" si="40"/>
        <v>0.0000097</v>
      </c>
      <c r="J42" s="96">
        <f t="shared" si="41"/>
        <v>0.0000753</v>
      </c>
      <c r="K42" s="96">
        <f t="shared" si="42"/>
        <v>0.002333</v>
      </c>
      <c r="L42" s="99">
        <f t="shared" si="43"/>
        <v>3700000000</v>
      </c>
      <c r="M42" s="65"/>
      <c r="O42" s="100">
        <f t="shared" ref="O42:W42" si="72">C42*$L42</f>
        <v>2603475400</v>
      </c>
      <c r="P42" s="100">
        <f t="shared" si="72"/>
        <v>1059935300</v>
      </c>
      <c r="Q42" s="100">
        <f t="shared" si="72"/>
        <v>5949600</v>
      </c>
      <c r="R42" s="100">
        <f t="shared" si="72"/>
        <v>6545300</v>
      </c>
      <c r="S42" s="100">
        <f t="shared" si="72"/>
        <v>5809000</v>
      </c>
      <c r="T42" s="100">
        <f t="shared" si="72"/>
        <v>9342500</v>
      </c>
      <c r="U42" s="100">
        <f t="shared" si="72"/>
        <v>35890</v>
      </c>
      <c r="V42" s="100">
        <f t="shared" si="72"/>
        <v>278610</v>
      </c>
      <c r="W42" s="100">
        <f t="shared" si="72"/>
        <v>8632100</v>
      </c>
      <c r="X42" s="65"/>
      <c r="Y42" s="78">
        <f t="shared" ref="Y42:AG42" si="73">O42/O$45</f>
        <v>0.01741907903</v>
      </c>
      <c r="Z42" s="78">
        <f t="shared" si="73"/>
        <v>0.01608223722</v>
      </c>
      <c r="AA42" s="78">
        <f t="shared" si="73"/>
        <v>0.004286476554</v>
      </c>
      <c r="AB42" s="78">
        <f t="shared" si="73"/>
        <v>0.004770640915</v>
      </c>
      <c r="AC42" s="78">
        <f t="shared" si="73"/>
        <v>0.01467212186</v>
      </c>
      <c r="AD42" s="78">
        <f t="shared" si="73"/>
        <v>0.01427399513</v>
      </c>
      <c r="AE42" s="78">
        <f t="shared" si="73"/>
        <v>0.00277912785</v>
      </c>
      <c r="AF42" s="78">
        <f t="shared" si="73"/>
        <v>0.004514337067</v>
      </c>
      <c r="AG42" s="78">
        <f t="shared" si="73"/>
        <v>0.0393164311</v>
      </c>
    </row>
    <row r="43">
      <c r="A43" s="76">
        <v>6.0</v>
      </c>
      <c r="B43" s="68" t="s">
        <v>96</v>
      </c>
      <c r="C43" s="96">
        <f t="shared" si="34"/>
        <v>0.734606</v>
      </c>
      <c r="D43" s="96">
        <f t="shared" si="35"/>
        <v>0.255368</v>
      </c>
      <c r="E43" s="96">
        <f t="shared" si="36"/>
        <v>0.001501</v>
      </c>
      <c r="F43" s="96">
        <f t="shared" si="37"/>
        <v>0.001354</v>
      </c>
      <c r="G43" s="96">
        <f t="shared" si="38"/>
        <v>0.001628</v>
      </c>
      <c r="H43" s="96">
        <f t="shared" si="39"/>
        <v>0.003437</v>
      </c>
      <c r="I43" s="96">
        <f t="shared" si="40"/>
        <v>0.0000108</v>
      </c>
      <c r="J43" s="96">
        <f t="shared" si="41"/>
        <v>0.0000613</v>
      </c>
      <c r="K43" s="96">
        <f t="shared" si="42"/>
        <v>0.002033</v>
      </c>
      <c r="L43" s="99">
        <f t="shared" si="43"/>
        <v>14200000000</v>
      </c>
      <c r="M43" s="65"/>
      <c r="O43" s="100">
        <f t="shared" ref="O43:W43" si="74">C43*$L43</f>
        <v>10431405200</v>
      </c>
      <c r="P43" s="100">
        <f t="shared" si="74"/>
        <v>3626225600</v>
      </c>
      <c r="Q43" s="100">
        <f t="shared" si="74"/>
        <v>21314200</v>
      </c>
      <c r="R43" s="100">
        <f t="shared" si="74"/>
        <v>19226800</v>
      </c>
      <c r="S43" s="100">
        <f t="shared" si="74"/>
        <v>23117600</v>
      </c>
      <c r="T43" s="100">
        <f t="shared" si="74"/>
        <v>48805400</v>
      </c>
      <c r="U43" s="100">
        <f t="shared" si="74"/>
        <v>153360</v>
      </c>
      <c r="V43" s="100">
        <f t="shared" si="74"/>
        <v>870460</v>
      </c>
      <c r="W43" s="100">
        <f t="shared" si="74"/>
        <v>28868600</v>
      </c>
      <c r="X43" s="65"/>
      <c r="Y43" s="78">
        <f t="shared" ref="Y43:AG43" si="75">O43/O$45</f>
        <v>0.06979342748</v>
      </c>
      <c r="Z43" s="78">
        <f t="shared" si="75"/>
        <v>0.05502016994</v>
      </c>
      <c r="AA43" s="78">
        <f t="shared" si="75"/>
        <v>0.0153561279</v>
      </c>
      <c r="AB43" s="78">
        <f t="shared" si="75"/>
        <v>0.01401374402</v>
      </c>
      <c r="AC43" s="78">
        <f t="shared" si="75"/>
        <v>0.05838943782</v>
      </c>
      <c r="AD43" s="78">
        <f t="shared" si="75"/>
        <v>0.07456762556</v>
      </c>
      <c r="AE43" s="78">
        <f t="shared" si="75"/>
        <v>0.0118753705</v>
      </c>
      <c r="AF43" s="78">
        <f t="shared" si="75"/>
        <v>0.01410412348</v>
      </c>
      <c r="AG43" s="78">
        <f t="shared" si="75"/>
        <v>0.131487161</v>
      </c>
    </row>
    <row r="44">
      <c r="A44" s="76">
        <v>6.0</v>
      </c>
      <c r="B44" s="68" t="s">
        <v>98</v>
      </c>
      <c r="C44" s="96">
        <f t="shared" si="34"/>
        <v>0.704739</v>
      </c>
      <c r="D44" s="96">
        <f t="shared" si="35"/>
        <v>0.285007</v>
      </c>
      <c r="E44" s="96">
        <f t="shared" si="36"/>
        <v>0.001565</v>
      </c>
      <c r="F44" s="96">
        <f t="shared" si="37"/>
        <v>0.001626</v>
      </c>
      <c r="G44" s="96">
        <f t="shared" si="38"/>
        <v>0.002328</v>
      </c>
      <c r="H44" s="96">
        <f t="shared" si="39"/>
        <v>0.003335</v>
      </c>
      <c r="I44" s="96">
        <f t="shared" si="40"/>
        <v>0.0000119</v>
      </c>
      <c r="J44" s="96">
        <f t="shared" si="41"/>
        <v>0.0000831</v>
      </c>
      <c r="K44" s="96">
        <f t="shared" si="42"/>
        <v>0.001306</v>
      </c>
      <c r="L44" s="99">
        <f t="shared" si="43"/>
        <v>15400000000</v>
      </c>
      <c r="M44" s="65"/>
      <c r="O44" s="100">
        <f t="shared" ref="O44:W44" si="76">C44*$L44</f>
        <v>10852980600</v>
      </c>
      <c r="P44" s="100">
        <f t="shared" si="76"/>
        <v>4389107800</v>
      </c>
      <c r="Q44" s="100">
        <f t="shared" si="76"/>
        <v>24101000</v>
      </c>
      <c r="R44" s="100">
        <f t="shared" si="76"/>
        <v>25040400</v>
      </c>
      <c r="S44" s="100">
        <f t="shared" si="76"/>
        <v>35851200</v>
      </c>
      <c r="T44" s="100">
        <f t="shared" si="76"/>
        <v>51359000</v>
      </c>
      <c r="U44" s="100">
        <f t="shared" si="76"/>
        <v>183260</v>
      </c>
      <c r="V44" s="100">
        <f t="shared" si="76"/>
        <v>1279740</v>
      </c>
      <c r="W44" s="100">
        <f t="shared" si="76"/>
        <v>20112400</v>
      </c>
      <c r="X44" s="65"/>
      <c r="Y44" s="78">
        <f t="shared" ref="Y44:AG44" si="77">O44/O$45</f>
        <v>0.07261406301</v>
      </c>
      <c r="Z44" s="78">
        <f t="shared" si="77"/>
        <v>0.06659526562</v>
      </c>
      <c r="AA44" s="78">
        <f t="shared" si="77"/>
        <v>0.01736391882</v>
      </c>
      <c r="AB44" s="78">
        <f t="shared" si="77"/>
        <v>0.01825107432</v>
      </c>
      <c r="AC44" s="78">
        <f t="shared" si="77"/>
        <v>0.09055141595</v>
      </c>
      <c r="AD44" s="78">
        <f t="shared" si="77"/>
        <v>0.07846915877</v>
      </c>
      <c r="AE44" s="78">
        <f t="shared" si="77"/>
        <v>0.01419066508</v>
      </c>
      <c r="AF44" s="78">
        <f t="shared" si="77"/>
        <v>0.02073571558</v>
      </c>
      <c r="AG44" s="78">
        <f t="shared" si="77"/>
        <v>0.09160549446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149461139490</v>
      </c>
      <c r="P45" s="102">
        <f t="shared" si="78"/>
        <v>65907204649</v>
      </c>
      <c r="Q45" s="102">
        <f t="shared" si="78"/>
        <v>1387993128</v>
      </c>
      <c r="R45" s="102">
        <f t="shared" si="78"/>
        <v>1371995947</v>
      </c>
      <c r="S45" s="102">
        <f t="shared" si="78"/>
        <v>395920921</v>
      </c>
      <c r="T45" s="102">
        <f t="shared" si="78"/>
        <v>654511923</v>
      </c>
      <c r="U45" s="102">
        <f t="shared" si="78"/>
        <v>12914123.4</v>
      </c>
      <c r="V45" s="102">
        <f t="shared" si="78"/>
        <v>61716703</v>
      </c>
      <c r="W45" s="102">
        <f t="shared" si="78"/>
        <v>219554516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-24.5502</v>
      </c>
      <c r="D49" s="106">
        <v>0.54146</v>
      </c>
      <c r="E49" s="84">
        <v>-37.605</v>
      </c>
      <c r="F49" s="106">
        <v>0.442558</v>
      </c>
      <c r="G49" s="108">
        <v>-1146.99</v>
      </c>
      <c r="H49" s="106">
        <v>0.004864</v>
      </c>
      <c r="I49" s="106">
        <v>-1239.63</v>
      </c>
      <c r="J49" s="106">
        <v>0.004255</v>
      </c>
      <c r="K49" s="106">
        <v>-645.953</v>
      </c>
      <c r="L49" s="109">
        <v>0.001587</v>
      </c>
      <c r="M49" s="107">
        <v>313.677</v>
      </c>
      <c r="N49" s="106">
        <v>0.004162</v>
      </c>
      <c r="O49" s="107">
        <v>136.537</v>
      </c>
      <c r="P49" s="109">
        <v>5.1E-5</v>
      </c>
      <c r="Q49" s="107">
        <v>1082.51</v>
      </c>
      <c r="R49" s="109">
        <v>2.12E-4</v>
      </c>
      <c r="S49" s="107">
        <v>-1660.0</v>
      </c>
      <c r="T49" s="106">
        <v>8.5E-4</v>
      </c>
      <c r="U49" s="88">
        <v>-41.6824</v>
      </c>
      <c r="V49" s="88">
        <v>15.7379</v>
      </c>
      <c r="W49" s="109">
        <v>2.12E8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-23.5348</v>
      </c>
      <c r="D50" s="106">
        <v>0.494959</v>
      </c>
      <c r="E50" s="84">
        <v>-29.5686</v>
      </c>
      <c r="F50" s="106">
        <v>0.486785</v>
      </c>
      <c r="G50" s="108">
        <v>-1075.56</v>
      </c>
      <c r="H50" s="106">
        <v>0.007061</v>
      </c>
      <c r="I50" s="106">
        <v>-1222.95</v>
      </c>
      <c r="J50" s="106">
        <v>0.004518</v>
      </c>
      <c r="K50" s="106">
        <v>-635.671</v>
      </c>
      <c r="L50" s="109">
        <v>0.001546</v>
      </c>
      <c r="M50" s="107">
        <v>331.189</v>
      </c>
      <c r="N50" s="106">
        <v>0.004162</v>
      </c>
      <c r="O50" s="107">
        <v>191.047</v>
      </c>
      <c r="P50" s="109">
        <v>2.88E-5</v>
      </c>
      <c r="Q50" s="107">
        <v>1102.77</v>
      </c>
      <c r="R50" s="109">
        <v>2.46E-4</v>
      </c>
      <c r="S50" s="107">
        <v>-1660.0</v>
      </c>
      <c r="T50" s="106">
        <v>6.95E-4</v>
      </c>
      <c r="U50" s="88">
        <v>-39.6434</v>
      </c>
      <c r="V50" s="88">
        <v>9.9623</v>
      </c>
      <c r="W50" s="109">
        <v>5.3E8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-25.5443</v>
      </c>
      <c r="D51" s="106">
        <v>0.427091</v>
      </c>
      <c r="E51" s="84">
        <v>-28.8948</v>
      </c>
      <c r="F51" s="109">
        <v>0.554691</v>
      </c>
      <c r="G51" s="108">
        <v>-1326.33</v>
      </c>
      <c r="H51" s="109">
        <v>0.005436</v>
      </c>
      <c r="I51" s="106">
        <v>-1358.91</v>
      </c>
      <c r="J51" s="109">
        <v>0.005046</v>
      </c>
      <c r="K51" s="106">
        <v>-739.487</v>
      </c>
      <c r="L51" s="109">
        <v>0.001265</v>
      </c>
      <c r="M51" s="107">
        <v>280.503</v>
      </c>
      <c r="N51" s="106">
        <v>0.00554</v>
      </c>
      <c r="O51" s="107">
        <v>102.44</v>
      </c>
      <c r="P51" s="109">
        <v>6.04E-5</v>
      </c>
      <c r="Q51" s="107">
        <v>1156.65</v>
      </c>
      <c r="R51" s="109">
        <v>2.76E-4</v>
      </c>
      <c r="S51" s="107">
        <v>-1660.0</v>
      </c>
      <c r="T51" s="106">
        <v>5.94E-4</v>
      </c>
      <c r="U51" s="88">
        <v>-41.0473</v>
      </c>
      <c r="V51" s="88">
        <v>13.325</v>
      </c>
      <c r="W51" s="109">
        <v>2.96E8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-25.4385</v>
      </c>
      <c r="D52" s="106">
        <v>0.293686</v>
      </c>
      <c r="E52" s="84">
        <v>-170.702</v>
      </c>
      <c r="F52" s="106">
        <v>0.654783</v>
      </c>
      <c r="G52" s="108">
        <v>-2556.61</v>
      </c>
      <c r="H52" s="109">
        <v>0.027677</v>
      </c>
      <c r="I52" s="106">
        <v>-2478.36</v>
      </c>
      <c r="J52" s="109">
        <v>0.017842</v>
      </c>
      <c r="K52" s="106">
        <v>-600.29</v>
      </c>
      <c r="L52" s="109">
        <v>0.001005</v>
      </c>
      <c r="M52" s="107">
        <v>750.96</v>
      </c>
      <c r="N52" s="106">
        <v>0.00309</v>
      </c>
      <c r="O52" s="107">
        <v>202.275</v>
      </c>
      <c r="P52" s="106">
        <v>2.55E-4</v>
      </c>
      <c r="Q52" s="107">
        <v>2406.43</v>
      </c>
      <c r="R52" s="106">
        <v>9.33E-4</v>
      </c>
      <c r="S52" s="107">
        <v>-1660.0</v>
      </c>
      <c r="T52" s="106">
        <v>7.3E-4</v>
      </c>
      <c r="U52" s="88">
        <v>-231.418</v>
      </c>
      <c r="V52" s="88">
        <v>8.46414</v>
      </c>
      <c r="W52" s="109">
        <v>7.34E8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-24.9551</v>
      </c>
      <c r="D53" s="106">
        <v>0.126331</v>
      </c>
      <c r="E53" s="84">
        <v>-187.813</v>
      </c>
      <c r="F53" s="106">
        <v>0.811447</v>
      </c>
      <c r="G53" s="108">
        <v>-2303.1</v>
      </c>
      <c r="H53" s="106">
        <v>0.037285</v>
      </c>
      <c r="I53" s="106">
        <v>-2394.99</v>
      </c>
      <c r="J53" s="109">
        <v>0.018429</v>
      </c>
      <c r="K53" s="106">
        <v>-690.321</v>
      </c>
      <c r="L53" s="109">
        <v>3.82E-4</v>
      </c>
      <c r="M53" s="107">
        <v>1245.72</v>
      </c>
      <c r="N53" s="106">
        <v>0.004143</v>
      </c>
      <c r="O53" s="107">
        <v>174.483</v>
      </c>
      <c r="P53" s="106">
        <v>3.74E-4</v>
      </c>
      <c r="Q53" s="107">
        <v>2173.6</v>
      </c>
      <c r="R53" s="106">
        <v>0.001332</v>
      </c>
      <c r="S53" s="107">
        <v>-1660.0</v>
      </c>
      <c r="T53" s="109">
        <v>2.76E-4</v>
      </c>
      <c r="U53" s="88">
        <v>-278.163</v>
      </c>
      <c r="V53" s="88">
        <v>3.64651</v>
      </c>
      <c r="W53" s="109">
        <v>3.95E9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-23.908</v>
      </c>
      <c r="D54" s="106">
        <v>0.019626</v>
      </c>
      <c r="E54" s="84">
        <v>-76.9268</v>
      </c>
      <c r="F54" s="106">
        <v>0.9491</v>
      </c>
      <c r="G54" s="108">
        <v>-1464.49</v>
      </c>
      <c r="H54" s="106">
        <v>0.014558</v>
      </c>
      <c r="I54" s="106">
        <v>-2143.63</v>
      </c>
      <c r="J54" s="109">
        <v>0.004496</v>
      </c>
      <c r="K54" s="106">
        <v>-708.453</v>
      </c>
      <c r="L54" s="109">
        <v>6.11E-5</v>
      </c>
      <c r="M54" s="107">
        <v>661.675</v>
      </c>
      <c r="N54" s="106">
        <v>0.010936</v>
      </c>
      <c r="O54" s="107">
        <v>86.5057</v>
      </c>
      <c r="P54" s="109">
        <v>2.52E-4</v>
      </c>
      <c r="Q54" s="107">
        <v>1049.98</v>
      </c>
      <c r="R54" s="106">
        <v>9.24E-4</v>
      </c>
      <c r="S54" s="107">
        <v>-1660.0</v>
      </c>
      <c r="T54" s="109">
        <v>4.62E-5</v>
      </c>
      <c r="U54" s="88">
        <v>-96.33</v>
      </c>
      <c r="V54" s="88">
        <v>1.96429</v>
      </c>
      <c r="W54" s="109">
        <v>1.36E10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-25.0362</v>
      </c>
      <c r="D55" s="106">
        <v>0.24964</v>
      </c>
      <c r="E55" s="84">
        <v>-113.244</v>
      </c>
      <c r="F55" s="106">
        <v>0.676555</v>
      </c>
      <c r="G55" s="108">
        <v>-1954.59</v>
      </c>
      <c r="H55" s="106">
        <v>0.022516</v>
      </c>
      <c r="I55" s="106">
        <v>-2009.68</v>
      </c>
      <c r="J55" s="106">
        <v>0.039353</v>
      </c>
      <c r="K55" s="106">
        <v>-1764.82</v>
      </c>
      <c r="L55" s="109">
        <v>0.005017</v>
      </c>
      <c r="M55" s="107">
        <v>553.974</v>
      </c>
      <c r="N55" s="106">
        <v>0.003899</v>
      </c>
      <c r="O55" s="107">
        <v>136.217</v>
      </c>
      <c r="P55" s="106">
        <v>1.88E-4</v>
      </c>
      <c r="Q55" s="107">
        <v>1984.42</v>
      </c>
      <c r="R55" s="106">
        <v>8.71E-4</v>
      </c>
      <c r="S55" s="107">
        <v>-1660.0</v>
      </c>
      <c r="T55" s="109">
        <v>0.001962</v>
      </c>
      <c r="U55" s="88">
        <v>-214.16</v>
      </c>
      <c r="V55" s="88">
        <v>7.3597</v>
      </c>
      <c r="W55" s="109">
        <v>9.71E8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-24.244</v>
      </c>
      <c r="D56" s="106">
        <v>0.07897</v>
      </c>
      <c r="E56" s="84">
        <v>-108.248</v>
      </c>
      <c r="F56" s="106">
        <v>0.837207</v>
      </c>
      <c r="G56" s="108">
        <v>-1343.92</v>
      </c>
      <c r="H56" s="106">
        <v>0.034844</v>
      </c>
      <c r="I56" s="106">
        <v>-1493.5</v>
      </c>
      <c r="J56" s="106">
        <v>0.03864</v>
      </c>
      <c r="K56" s="106">
        <v>-1764.53</v>
      </c>
      <c r="L56" s="106">
        <v>0.001787</v>
      </c>
      <c r="M56" s="107">
        <v>921.025</v>
      </c>
      <c r="N56" s="106">
        <v>0.006297</v>
      </c>
      <c r="O56" s="107">
        <v>104.048</v>
      </c>
      <c r="P56" s="106">
        <v>2.68E-4</v>
      </c>
      <c r="Q56" s="107">
        <v>1358.39</v>
      </c>
      <c r="R56" s="106">
        <v>0.00138</v>
      </c>
      <c r="S56" s="107">
        <v>-1660.0</v>
      </c>
      <c r="T56" s="106">
        <v>6.08E-4</v>
      </c>
      <c r="U56" s="88">
        <v>-193.538</v>
      </c>
      <c r="V56" s="88">
        <v>2.74212</v>
      </c>
      <c r="W56" s="109">
        <v>6.99E9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-24.2753</v>
      </c>
      <c r="D57" s="106">
        <v>0.026487</v>
      </c>
      <c r="E57" s="84">
        <v>-64.6573</v>
      </c>
      <c r="F57" s="106">
        <v>0.895269</v>
      </c>
      <c r="G57" s="108">
        <v>-806.56</v>
      </c>
      <c r="H57" s="106">
        <v>0.034692</v>
      </c>
      <c r="I57" s="106">
        <v>-919.17</v>
      </c>
      <c r="J57" s="106">
        <v>0.032583</v>
      </c>
      <c r="K57" s="106">
        <v>-1739.29</v>
      </c>
      <c r="L57" s="106">
        <v>6.46E-4</v>
      </c>
      <c r="M57" s="107">
        <v>715.019</v>
      </c>
      <c r="N57" s="106">
        <v>0.008555</v>
      </c>
      <c r="O57" s="107">
        <v>65.6918</v>
      </c>
      <c r="P57" s="106">
        <v>2.31E-4</v>
      </c>
      <c r="Q57" s="107">
        <v>831.212</v>
      </c>
      <c r="R57" s="106">
        <v>0.001331</v>
      </c>
      <c r="S57" s="107">
        <v>-1660.0</v>
      </c>
      <c r="T57" s="106">
        <v>2.05E-4</v>
      </c>
      <c r="U57" s="88">
        <v>-110.686</v>
      </c>
      <c r="V57" s="88">
        <v>2.12348</v>
      </c>
      <c r="W57" s="109">
        <v>1.17E10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-25.9919</v>
      </c>
      <c r="D58" s="106">
        <v>0.330419</v>
      </c>
      <c r="E58" s="84">
        <v>-55.4674</v>
      </c>
      <c r="F58" s="106">
        <v>0.624222</v>
      </c>
      <c r="G58" s="108">
        <v>-1395.92</v>
      </c>
      <c r="H58" s="106">
        <v>0.00972</v>
      </c>
      <c r="I58" s="106">
        <v>-1388.71</v>
      </c>
      <c r="J58" s="106">
        <v>0.011505</v>
      </c>
      <c r="K58" s="106">
        <v>-1245.44</v>
      </c>
      <c r="L58" s="109">
        <v>0.012021</v>
      </c>
      <c r="M58" s="107">
        <v>523.24</v>
      </c>
      <c r="N58" s="106">
        <v>0.003826</v>
      </c>
      <c r="O58" s="107">
        <v>111.245</v>
      </c>
      <c r="P58" s="109">
        <v>7.94E-5</v>
      </c>
      <c r="Q58" s="107">
        <v>1308.0</v>
      </c>
      <c r="R58" s="106">
        <v>3.67E-4</v>
      </c>
      <c r="S58" s="107">
        <v>-1660.0</v>
      </c>
      <c r="T58" s="106">
        <v>0.007841</v>
      </c>
      <c r="U58" s="88">
        <v>-98.2549</v>
      </c>
      <c r="V58" s="88">
        <v>5.37128</v>
      </c>
      <c r="W58" s="109">
        <v>1.82E9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-25.8323</v>
      </c>
      <c r="D59" s="106">
        <v>0.235471</v>
      </c>
      <c r="E59" s="84">
        <v>-61.4075</v>
      </c>
      <c r="F59" s="106">
        <v>0.705856</v>
      </c>
      <c r="G59" s="108">
        <v>-1051.79</v>
      </c>
      <c r="H59" s="106">
        <v>0.012803</v>
      </c>
      <c r="I59" s="106">
        <v>-1014.86</v>
      </c>
      <c r="J59" s="106">
        <v>0.022907</v>
      </c>
      <c r="K59" s="106">
        <v>-1055.97</v>
      </c>
      <c r="L59" s="109">
        <v>0.012541</v>
      </c>
      <c r="M59" s="107">
        <v>609.497</v>
      </c>
      <c r="N59" s="106">
        <v>0.005307</v>
      </c>
      <c r="O59" s="107">
        <v>83.1618</v>
      </c>
      <c r="P59" s="109">
        <v>1.13E-4</v>
      </c>
      <c r="Q59" s="107">
        <v>1010.75</v>
      </c>
      <c r="R59" s="106">
        <v>6.15E-4</v>
      </c>
      <c r="S59" s="107">
        <v>-1660.0</v>
      </c>
      <c r="T59" s="106">
        <v>0.004388</v>
      </c>
      <c r="U59" s="88">
        <v>-102.802</v>
      </c>
      <c r="V59" s="88">
        <v>2.99198</v>
      </c>
      <c r="W59" s="109">
        <v>5.87E9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-30.184</v>
      </c>
      <c r="D60" s="106">
        <v>0.429817</v>
      </c>
      <c r="E60" s="84">
        <v>-45.858</v>
      </c>
      <c r="F60" s="106">
        <v>0.532378</v>
      </c>
      <c r="G60" s="108">
        <v>-692.543</v>
      </c>
      <c r="H60" s="106">
        <v>0.008347</v>
      </c>
      <c r="I60" s="106">
        <v>-648.488</v>
      </c>
      <c r="J60" s="106">
        <v>0.017322</v>
      </c>
      <c r="K60" s="106">
        <v>-787.577</v>
      </c>
      <c r="L60" s="109">
        <v>0.005483</v>
      </c>
      <c r="M60" s="107">
        <v>514.77</v>
      </c>
      <c r="N60" s="106">
        <v>0.00497</v>
      </c>
      <c r="O60" s="107">
        <v>52.8284</v>
      </c>
      <c r="P60" s="109">
        <v>7.61E-5</v>
      </c>
      <c r="Q60" s="107">
        <v>650.278</v>
      </c>
      <c r="R60" s="106">
        <v>4.38E-4</v>
      </c>
      <c r="S60" s="107">
        <v>-1660.0</v>
      </c>
      <c r="T60" s="106">
        <v>0.001169</v>
      </c>
      <c r="U60" s="88">
        <v>-57.8122</v>
      </c>
      <c r="V60" s="88">
        <v>2.04749</v>
      </c>
      <c r="W60" s="109">
        <v>1.25E10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-27.9996</v>
      </c>
      <c r="D61" s="106">
        <v>0.92357</v>
      </c>
      <c r="E61" s="84">
        <v>-28.8359</v>
      </c>
      <c r="F61" s="106">
        <v>0.072156</v>
      </c>
      <c r="G61" s="108">
        <v>-1182.59</v>
      </c>
      <c r="H61" s="106">
        <v>5.56E-4</v>
      </c>
      <c r="I61" s="106">
        <v>-1196.45</v>
      </c>
      <c r="J61" s="106">
        <v>5.79E-4</v>
      </c>
      <c r="K61" s="106">
        <v>-729.937</v>
      </c>
      <c r="L61" s="109">
        <v>7.1E-4</v>
      </c>
      <c r="M61" s="107">
        <v>147.15</v>
      </c>
      <c r="N61" s="109">
        <v>0.001197</v>
      </c>
      <c r="O61" s="107">
        <v>89.1575</v>
      </c>
      <c r="P61" s="109">
        <v>6.08E-6</v>
      </c>
      <c r="Q61" s="107">
        <v>1042.85</v>
      </c>
      <c r="R61" s="109">
        <v>2.51E-5</v>
      </c>
      <c r="S61" s="107">
        <v>-1660.0</v>
      </c>
      <c r="T61" s="106">
        <v>0.001201</v>
      </c>
      <c r="U61" s="88">
        <v>-31.5992</v>
      </c>
      <c r="V61" s="88">
        <v>1.53436</v>
      </c>
      <c r="W61" s="109">
        <v>2.23E10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-32.4698</v>
      </c>
      <c r="D62" s="106">
        <v>0.915813</v>
      </c>
      <c r="E62" s="84">
        <v>-33.537</v>
      </c>
      <c r="F62" s="106">
        <v>0.079734</v>
      </c>
      <c r="G62" s="108">
        <v>-954.732</v>
      </c>
      <c r="H62" s="106">
        <v>7.48E-4</v>
      </c>
      <c r="I62" s="106">
        <v>-906.131</v>
      </c>
      <c r="J62" s="106">
        <v>8.45E-4</v>
      </c>
      <c r="K62" s="106">
        <v>-630.668</v>
      </c>
      <c r="L62" s="109">
        <v>0.001041</v>
      </c>
      <c r="M62" s="107">
        <v>300.399</v>
      </c>
      <c r="N62" s="109">
        <v>8.81E-4</v>
      </c>
      <c r="O62" s="107">
        <v>71.9673</v>
      </c>
      <c r="P62" s="109">
        <v>7.85E-6</v>
      </c>
      <c r="Q62" s="107">
        <v>800.052</v>
      </c>
      <c r="R62" s="109">
        <v>3.59E-5</v>
      </c>
      <c r="S62" s="107">
        <v>-1660.0</v>
      </c>
      <c r="T62" s="106">
        <v>8.94E-4</v>
      </c>
      <c r="U62" s="88">
        <v>-35.7369</v>
      </c>
      <c r="V62" s="88">
        <v>1.04065</v>
      </c>
      <c r="W62" s="109">
        <v>4.85E10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-35.2086</v>
      </c>
      <c r="D63" s="106">
        <v>0.900625</v>
      </c>
      <c r="E63" s="84">
        <v>-27.8609</v>
      </c>
      <c r="F63" s="106">
        <v>0.09481</v>
      </c>
      <c r="G63" s="108">
        <v>-605.901</v>
      </c>
      <c r="H63" s="106">
        <v>8.45E-4</v>
      </c>
      <c r="I63" s="106">
        <v>-594.025</v>
      </c>
      <c r="J63" s="106">
        <v>9.61E-4</v>
      </c>
      <c r="K63" s="106">
        <v>-449.78</v>
      </c>
      <c r="L63" s="109">
        <v>0.001268</v>
      </c>
      <c r="M63" s="107">
        <v>319.897</v>
      </c>
      <c r="N63" s="109">
        <v>9.85E-4</v>
      </c>
      <c r="O63" s="107">
        <v>44.14</v>
      </c>
      <c r="P63" s="109">
        <v>6.62E-6</v>
      </c>
      <c r="Q63" s="107">
        <v>548.765</v>
      </c>
      <c r="R63" s="109">
        <v>4.27E-5</v>
      </c>
      <c r="S63" s="107">
        <v>-1660.0</v>
      </c>
      <c r="T63" s="106">
        <v>4.56E-4</v>
      </c>
      <c r="U63" s="88">
        <v>-36.4231</v>
      </c>
      <c r="V63" s="88">
        <v>0.967331</v>
      </c>
      <c r="W63" s="109">
        <v>5.62E10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-24.8342</v>
      </c>
      <c r="D64" s="106">
        <v>0.703642</v>
      </c>
      <c r="E64" s="84">
        <v>-18.9994</v>
      </c>
      <c r="F64" s="106">
        <v>0.286469</v>
      </c>
      <c r="G64" s="108">
        <v>-1005.84</v>
      </c>
      <c r="H64" s="106">
        <v>0.001608</v>
      </c>
      <c r="I64" s="106">
        <v>-915.499</v>
      </c>
      <c r="J64" s="106">
        <v>0.001769</v>
      </c>
      <c r="K64" s="106">
        <v>-482.961</v>
      </c>
      <c r="L64" s="109">
        <v>0.00157</v>
      </c>
      <c r="M64" s="107">
        <v>197.438</v>
      </c>
      <c r="N64" s="109">
        <v>0.002525</v>
      </c>
      <c r="O64" s="107">
        <v>108.271</v>
      </c>
      <c r="P64" s="109">
        <v>9.7E-6</v>
      </c>
      <c r="Q64" s="107">
        <v>926.062</v>
      </c>
      <c r="R64" s="109">
        <v>7.53E-5</v>
      </c>
      <c r="S64" s="107">
        <v>-1660.0</v>
      </c>
      <c r="T64" s="106">
        <v>0.002333</v>
      </c>
      <c r="U64" s="88">
        <v>-30.2151</v>
      </c>
      <c r="V64" s="88">
        <v>3.76721</v>
      </c>
      <c r="W64" s="109">
        <v>3.7E9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-25.8788</v>
      </c>
      <c r="D65" s="106">
        <v>0.734606</v>
      </c>
      <c r="E65" s="84">
        <v>-18.06</v>
      </c>
      <c r="F65" s="106">
        <v>0.255368</v>
      </c>
      <c r="G65" s="108">
        <v>-798.321</v>
      </c>
      <c r="H65" s="106">
        <v>0.001501</v>
      </c>
      <c r="I65" s="106">
        <v>-858.323</v>
      </c>
      <c r="J65" s="106">
        <v>0.001354</v>
      </c>
      <c r="K65" s="106">
        <v>-438.631</v>
      </c>
      <c r="L65" s="109">
        <v>0.001628</v>
      </c>
      <c r="M65" s="107">
        <v>144.217</v>
      </c>
      <c r="N65" s="109">
        <v>0.003437</v>
      </c>
      <c r="O65" s="107">
        <v>83.8265</v>
      </c>
      <c r="P65" s="109">
        <v>1.08E-5</v>
      </c>
      <c r="Q65" s="107">
        <v>778.19</v>
      </c>
      <c r="R65" s="109">
        <v>6.13E-5</v>
      </c>
      <c r="S65" s="107">
        <v>-1660.0</v>
      </c>
      <c r="T65" s="106">
        <v>0.002033</v>
      </c>
      <c r="U65" s="88">
        <v>-29.5278</v>
      </c>
      <c r="V65" s="88">
        <v>1.92517</v>
      </c>
      <c r="W65" s="109">
        <v>1.42E10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-26.3073</v>
      </c>
      <c r="D66" s="106">
        <v>0.704739</v>
      </c>
      <c r="E66" s="84">
        <v>-17.6771</v>
      </c>
      <c r="F66" s="106">
        <v>0.285007</v>
      </c>
      <c r="G66" s="108">
        <v>-599.43</v>
      </c>
      <c r="H66" s="106">
        <v>0.001565</v>
      </c>
      <c r="I66" s="106">
        <v>-538.234</v>
      </c>
      <c r="J66" s="106">
        <v>0.001626</v>
      </c>
      <c r="K66" s="106">
        <v>-321.559</v>
      </c>
      <c r="L66" s="109">
        <v>0.002328</v>
      </c>
      <c r="M66" s="107">
        <v>193.641</v>
      </c>
      <c r="N66" s="109">
        <v>0.003335</v>
      </c>
      <c r="O66" s="107">
        <v>58.4313</v>
      </c>
      <c r="P66" s="109">
        <v>1.19E-5</v>
      </c>
      <c r="Q66" s="107">
        <v>493.773</v>
      </c>
      <c r="R66" s="109">
        <v>8.31E-5</v>
      </c>
      <c r="S66" s="107">
        <v>-1660.0</v>
      </c>
      <c r="T66" s="106">
        <v>0.001306</v>
      </c>
      <c r="U66" s="88">
        <v>-27.6202</v>
      </c>
      <c r="V66" s="88">
        <v>1.8485</v>
      </c>
      <c r="W66" s="109">
        <v>1.54E10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1.06E-11</v>
      </c>
      <c r="E70" s="109">
        <v>-1.83E-12</v>
      </c>
      <c r="F70" s="109">
        <v>3.57E-11</v>
      </c>
      <c r="G70" s="109">
        <v>5.97E-11</v>
      </c>
      <c r="H70" s="109">
        <v>-3.32E-10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-1.83E-12</v>
      </c>
      <c r="E71" s="109">
        <v>4.9E-11</v>
      </c>
      <c r="F71" s="109">
        <v>-2.33E-9</v>
      </c>
      <c r="G71" s="109">
        <v>3.02E-10</v>
      </c>
      <c r="H71" s="109">
        <v>-1.22E-9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3.57E-11</v>
      </c>
      <c r="E72" s="109">
        <v>-2.33E-9</v>
      </c>
      <c r="F72" s="109">
        <v>1.46E-7</v>
      </c>
      <c r="G72" s="109">
        <v>-5.3E-8</v>
      </c>
      <c r="H72" s="109">
        <v>9.0E-8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5.97E-11</v>
      </c>
      <c r="E73" s="109">
        <v>3.02E-10</v>
      </c>
      <c r="F73" s="109">
        <v>-5.3E-8</v>
      </c>
      <c r="G73" s="109">
        <v>5.26E-8</v>
      </c>
      <c r="H73" s="109">
        <v>-6.16E-8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-3.32E-10</v>
      </c>
      <c r="E74" s="109">
        <v>-1.22E-9</v>
      </c>
      <c r="F74" s="109">
        <v>9.0E-8</v>
      </c>
      <c r="G74" s="109">
        <v>-6.16E-8</v>
      </c>
      <c r="H74" s="109">
        <v>2.16E-7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>
        <f t="shared" ref="C6:C23" si="2">(C49*D49)/L6</f>
        <v>0.3189104104</v>
      </c>
      <c r="D6" s="77">
        <f t="shared" ref="D6:D23" si="3">(E49*F49)/L6</f>
        <v>0.3992666831</v>
      </c>
      <c r="E6" s="77">
        <f t="shared" ref="E6:E23" si="4">(G49*H49)/$L6</f>
        <v>0.133844485</v>
      </c>
      <c r="F6" s="77">
        <f t="shared" ref="F6:F23" si="5">(J49*I49)/$L6</f>
        <v>0.1265432329</v>
      </c>
      <c r="G6" s="77">
        <f t="shared" ref="G6:G23" si="6">(K49*L49)/$L6</f>
        <v>0.02459377126</v>
      </c>
      <c r="H6" s="77">
        <f t="shared" ref="H6:H23" si="7">(M49*N49)/L6</f>
        <v>-0.03132074146</v>
      </c>
      <c r="I6" s="77">
        <f t="shared" ref="I6:I23" si="8">(O49*P49)/L6</f>
        <v>-0.0001670582068</v>
      </c>
      <c r="J6" s="77">
        <f t="shared" ref="J6:J23" si="9">(Q49*R49)/L6</f>
        <v>-0.005505731916</v>
      </c>
      <c r="K6" s="77">
        <f t="shared" ref="K6:K23" si="10">(S49*T49)/L6</f>
        <v>0.03385121778</v>
      </c>
      <c r="L6" s="23">
        <f t="shared" ref="L6:M6" si="1">U49</f>
        <v>-41.6824</v>
      </c>
      <c r="M6" s="23">
        <f t="shared" si="1"/>
        <v>15.7379</v>
      </c>
      <c r="N6" s="78">
        <f t="shared" ref="N6:N23" si="12">M6/abs(L6)</f>
        <v>0.3775670307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>
        <f t="shared" si="2"/>
        <v>0.2938385979</v>
      </c>
      <c r="D7" s="77">
        <f t="shared" si="3"/>
        <v>0.3630755927</v>
      </c>
      <c r="E7" s="77">
        <f t="shared" si="4"/>
        <v>0.1915710852</v>
      </c>
      <c r="F7" s="77">
        <f t="shared" si="5"/>
        <v>0.1393747282</v>
      </c>
      <c r="G7" s="77">
        <f t="shared" si="6"/>
        <v>0.02478968418</v>
      </c>
      <c r="H7" s="77">
        <f t="shared" si="7"/>
        <v>-0.03477019171</v>
      </c>
      <c r="I7" s="77">
        <f t="shared" si="8"/>
        <v>-0.0001387911632</v>
      </c>
      <c r="J7" s="77">
        <f t="shared" si="9"/>
        <v>-0.006843041212</v>
      </c>
      <c r="K7" s="77">
        <f t="shared" si="10"/>
        <v>0.02910194383</v>
      </c>
      <c r="L7" s="23">
        <f t="shared" ref="L7:M7" si="11">U50</f>
        <v>-39.6434</v>
      </c>
      <c r="M7" s="23">
        <f t="shared" si="11"/>
        <v>9.9623</v>
      </c>
      <c r="N7" s="78">
        <f t="shared" si="12"/>
        <v>0.2512978201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>
        <f t="shared" si="2"/>
        <v>0.2657846102</v>
      </c>
      <c r="D8" s="77">
        <f t="shared" si="3"/>
        <v>0.3904686912</v>
      </c>
      <c r="E8" s="77">
        <f t="shared" si="4"/>
        <v>0.175649309</v>
      </c>
      <c r="F8" s="77">
        <f t="shared" si="5"/>
        <v>0.1670526407</v>
      </c>
      <c r="G8" s="77">
        <f t="shared" si="6"/>
        <v>0.02278958799</v>
      </c>
      <c r="H8" s="77">
        <f t="shared" si="7"/>
        <v>-0.03785843697</v>
      </c>
      <c r="I8" s="77">
        <f t="shared" si="8"/>
        <v>-0.0001507377099</v>
      </c>
      <c r="J8" s="77">
        <f t="shared" si="9"/>
        <v>-0.007777256969</v>
      </c>
      <c r="K8" s="77">
        <f t="shared" si="10"/>
        <v>0.02402204286</v>
      </c>
      <c r="L8" s="23">
        <f t="shared" ref="L8:M8" si="13">U51</f>
        <v>-41.0473</v>
      </c>
      <c r="M8" s="23">
        <f t="shared" si="13"/>
        <v>13.325</v>
      </c>
      <c r="N8" s="78">
        <f t="shared" si="12"/>
        <v>0.324625493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>
        <f t="shared" si="2"/>
        <v>0.03228327663</v>
      </c>
      <c r="D9" s="77">
        <f t="shared" si="3"/>
        <v>0.4829908117</v>
      </c>
      <c r="E9" s="77">
        <f t="shared" si="4"/>
        <v>0.305764007</v>
      </c>
      <c r="F9" s="77">
        <f t="shared" si="5"/>
        <v>0.1910780454</v>
      </c>
      <c r="G9" s="77">
        <f t="shared" si="6"/>
        <v>0.00260693399</v>
      </c>
      <c r="H9" s="77">
        <f t="shared" si="7"/>
        <v>-0.0100271647</v>
      </c>
      <c r="I9" s="77">
        <f t="shared" si="8"/>
        <v>-0.0002228872646</v>
      </c>
      <c r="J9" s="77">
        <f t="shared" si="9"/>
        <v>-0.009701921156</v>
      </c>
      <c r="K9" s="77">
        <f t="shared" si="10"/>
        <v>0.005236412034</v>
      </c>
      <c r="L9" s="23">
        <f t="shared" ref="L9:M9" si="14">U52</f>
        <v>-231.418</v>
      </c>
      <c r="M9" s="23">
        <f t="shared" si="14"/>
        <v>8.46414</v>
      </c>
      <c r="N9" s="78">
        <f t="shared" si="12"/>
        <v>0.03657511516</v>
      </c>
      <c r="O9" s="82" t="s">
        <v>13</v>
      </c>
      <c r="P9" s="84">
        <v>-34.8104</v>
      </c>
      <c r="Q9" s="84">
        <v>0.738033</v>
      </c>
      <c r="R9" s="85">
        <f t="shared" ref="R9:R13" si="16">Q9/abs(P9)</f>
        <v>0.02120150874</v>
      </c>
      <c r="S9" s="86">
        <f>R9/sqrt(sum(Y39:Y41))</f>
        <v>0.02330434762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>
        <f t="shared" si="2"/>
        <v>0.01133365235</v>
      </c>
      <c r="D10" s="77">
        <f t="shared" si="3"/>
        <v>0.5478812617</v>
      </c>
      <c r="E10" s="77">
        <f t="shared" si="4"/>
        <v>0.3087077846</v>
      </c>
      <c r="F10" s="77">
        <f t="shared" si="5"/>
        <v>0.1586741253</v>
      </c>
      <c r="G10" s="77">
        <f t="shared" si="6"/>
        <v>0.0009480147324</v>
      </c>
      <c r="H10" s="77">
        <f t="shared" si="7"/>
        <v>-0.01855393406</v>
      </c>
      <c r="I10" s="77">
        <f t="shared" si="8"/>
        <v>-0.0002345985699</v>
      </c>
      <c r="J10" s="77">
        <f t="shared" si="9"/>
        <v>-0.01040841233</v>
      </c>
      <c r="K10" s="77">
        <f t="shared" si="10"/>
        <v>0.001647091813</v>
      </c>
      <c r="L10" s="23">
        <f t="shared" ref="L10:M10" si="15">U53</f>
        <v>-278.163</v>
      </c>
      <c r="M10" s="23">
        <f t="shared" si="15"/>
        <v>3.64651</v>
      </c>
      <c r="N10" s="78">
        <f t="shared" si="12"/>
        <v>0.01310925608</v>
      </c>
      <c r="O10" s="82" t="s">
        <v>103</v>
      </c>
      <c r="P10" s="84">
        <v>-26.8957</v>
      </c>
      <c r="Q10" s="84">
        <v>1.54907</v>
      </c>
      <c r="R10" s="85">
        <f t="shared" si="16"/>
        <v>0.05759545206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>
        <f t="shared" si="2"/>
        <v>0.004870947867</v>
      </c>
      <c r="D11" s="77">
        <f t="shared" si="3"/>
        <v>0.7579282246</v>
      </c>
      <c r="E11" s="77">
        <f t="shared" si="4"/>
        <v>0.2213230086</v>
      </c>
      <c r="F11" s="77">
        <f t="shared" si="5"/>
        <v>0.1000494185</v>
      </c>
      <c r="G11" s="77">
        <f t="shared" si="6"/>
        <v>0.0004493561538</v>
      </c>
      <c r="H11" s="77">
        <f t="shared" si="7"/>
        <v>-0.07511759369</v>
      </c>
      <c r="I11" s="77">
        <f t="shared" si="8"/>
        <v>-0.0002262995578</v>
      </c>
      <c r="J11" s="77">
        <f t="shared" si="9"/>
        <v>-0.01007143694</v>
      </c>
      <c r="K11" s="77">
        <f t="shared" si="10"/>
        <v>0.0007961382747</v>
      </c>
      <c r="L11" s="23">
        <f t="shared" ref="L11:M11" si="18">U54</f>
        <v>-96.33</v>
      </c>
      <c r="M11" s="23">
        <f t="shared" si="18"/>
        <v>1.96429</v>
      </c>
      <c r="N11" s="78">
        <f t="shared" si="12"/>
        <v>0.02039125921</v>
      </c>
      <c r="O11" s="82" t="s">
        <v>104</v>
      </c>
      <c r="P11" s="84">
        <v>-604.346</v>
      </c>
      <c r="Q11" s="84">
        <v>87.45</v>
      </c>
      <c r="R11" s="85">
        <f t="shared" si="16"/>
        <v>0.1447018761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>
        <f t="shared" si="2"/>
        <v>0.02918396044</v>
      </c>
      <c r="D12" s="77">
        <f t="shared" si="3"/>
        <v>0.3577502541</v>
      </c>
      <c r="E12" s="77">
        <f t="shared" si="4"/>
        <v>0.2054984518</v>
      </c>
      <c r="F12" s="77">
        <f t="shared" si="5"/>
        <v>0.3692890224</v>
      </c>
      <c r="G12" s="77">
        <f t="shared" si="6"/>
        <v>0.04134339718</v>
      </c>
      <c r="H12" s="77">
        <f t="shared" si="7"/>
        <v>-0.01008565851</v>
      </c>
      <c r="I12" s="77">
        <f t="shared" si="8"/>
        <v>-0.000119577867</v>
      </c>
      <c r="J12" s="77">
        <f t="shared" si="9"/>
        <v>-0.008070740661</v>
      </c>
      <c r="K12" s="77">
        <f t="shared" si="10"/>
        <v>0.01520788196</v>
      </c>
      <c r="L12" s="23">
        <f t="shared" ref="L12:M12" si="19">U55</f>
        <v>-214.16</v>
      </c>
      <c r="M12" s="23">
        <f t="shared" si="19"/>
        <v>7.3597</v>
      </c>
      <c r="N12" s="78">
        <f t="shared" si="12"/>
        <v>0.03436542772</v>
      </c>
      <c r="O12" s="82" t="s">
        <v>105</v>
      </c>
      <c r="P12" s="84">
        <v>-589.188</v>
      </c>
      <c r="Q12" s="84">
        <v>52.1441</v>
      </c>
      <c r="R12" s="85">
        <f t="shared" si="16"/>
        <v>0.08850163276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>
        <f t="shared" si="2"/>
        <v>0.009892365737</v>
      </c>
      <c r="D13" s="77">
        <f t="shared" si="3"/>
        <v>0.4682593772</v>
      </c>
      <c r="E13" s="77">
        <f t="shared" si="4"/>
        <v>0.2419553187</v>
      </c>
      <c r="F13" s="77">
        <f t="shared" si="5"/>
        <v>0.2981783422</v>
      </c>
      <c r="G13" s="77">
        <f t="shared" si="6"/>
        <v>0.01629248577</v>
      </c>
      <c r="H13" s="77">
        <f t="shared" si="7"/>
        <v>-0.02996669608</v>
      </c>
      <c r="I13" s="77">
        <f t="shared" si="8"/>
        <v>-0.0001440795296</v>
      </c>
      <c r="J13" s="77">
        <f t="shared" si="9"/>
        <v>-0.009685840507</v>
      </c>
      <c r="K13" s="77">
        <f t="shared" si="10"/>
        <v>0.005214893199</v>
      </c>
      <c r="L13" s="23">
        <f t="shared" ref="L13:M13" si="20">U56</f>
        <v>-193.538</v>
      </c>
      <c r="M13" s="23">
        <f t="shared" si="20"/>
        <v>2.74212</v>
      </c>
      <c r="N13" s="78">
        <f t="shared" si="12"/>
        <v>0.01416838037</v>
      </c>
      <c r="O13" s="82" t="s">
        <v>106</v>
      </c>
      <c r="P13" s="84">
        <v>-440.804</v>
      </c>
      <c r="Q13" s="84">
        <v>104.503</v>
      </c>
      <c r="R13" s="85">
        <f t="shared" si="16"/>
        <v>0.23707362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>
        <f t="shared" si="2"/>
        <v>0.005809044243</v>
      </c>
      <c r="D14" s="77">
        <f t="shared" si="3"/>
        <v>0.5229719776</v>
      </c>
      <c r="E14" s="77">
        <f t="shared" si="4"/>
        <v>0.2527978201</v>
      </c>
      <c r="F14" s="77">
        <f t="shared" si="5"/>
        <v>0.2705790806</v>
      </c>
      <c r="G14" s="77">
        <f t="shared" si="6"/>
        <v>0.01015107005</v>
      </c>
      <c r="H14" s="77">
        <f t="shared" si="7"/>
        <v>-0.05526432923</v>
      </c>
      <c r="I14" s="77">
        <f t="shared" si="8"/>
        <v>-0.0001370977883</v>
      </c>
      <c r="J14" s="77">
        <f t="shared" si="9"/>
        <v>-0.009995330683</v>
      </c>
      <c r="K14" s="77">
        <f t="shared" si="10"/>
        <v>0.003074462895</v>
      </c>
      <c r="L14" s="23">
        <f t="shared" ref="L14:M14" si="21">U57</f>
        <v>-110.686</v>
      </c>
      <c r="M14" s="23">
        <f t="shared" si="21"/>
        <v>2.12348</v>
      </c>
      <c r="N14" s="78">
        <f t="shared" si="12"/>
        <v>0.01918472074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>
        <f t="shared" si="2"/>
        <v>0.08740752478</v>
      </c>
      <c r="D15" s="77">
        <f t="shared" si="3"/>
        <v>0.3523892586</v>
      </c>
      <c r="E15" s="77">
        <f t="shared" si="4"/>
        <v>0.13809329</v>
      </c>
      <c r="F15" s="77">
        <f t="shared" si="5"/>
        <v>0.1626087712</v>
      </c>
      <c r="G15" s="77">
        <f t="shared" si="6"/>
        <v>0.1523734108</v>
      </c>
      <c r="H15" s="77">
        <f t="shared" si="7"/>
        <v>-0.02037472167</v>
      </c>
      <c r="I15" s="77">
        <f t="shared" si="8"/>
        <v>-0.00008989732828</v>
      </c>
      <c r="J15" s="77">
        <f t="shared" si="9"/>
        <v>-0.004885618936</v>
      </c>
      <c r="K15" s="77">
        <f t="shared" si="10"/>
        <v>0.1324723754</v>
      </c>
      <c r="L15" s="23">
        <f t="shared" ref="L15:M15" si="22">U58</f>
        <v>-98.2549</v>
      </c>
      <c r="M15" s="23">
        <f t="shared" si="22"/>
        <v>5.37128</v>
      </c>
      <c r="N15" s="78">
        <f t="shared" si="12"/>
        <v>0.05466679015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>
        <f t="shared" si="2"/>
        <v>0.05916964177</v>
      </c>
      <c r="D16" s="77">
        <f t="shared" si="3"/>
        <v>0.4216343293</v>
      </c>
      <c r="E16" s="77">
        <f t="shared" si="4"/>
        <v>0.1309903248</v>
      </c>
      <c r="F16" s="77">
        <f t="shared" si="5"/>
        <v>0.2261376045</v>
      </c>
      <c r="G16" s="77">
        <f t="shared" si="6"/>
        <v>0.1288196705</v>
      </c>
      <c r="H16" s="77">
        <f t="shared" si="7"/>
        <v>-0.03146437403</v>
      </c>
      <c r="I16" s="77">
        <f t="shared" si="8"/>
        <v>-0.00009141148421</v>
      </c>
      <c r="J16" s="77">
        <f t="shared" si="9"/>
        <v>-0.006046684403</v>
      </c>
      <c r="K16" s="77">
        <f t="shared" si="10"/>
        <v>0.07085543083</v>
      </c>
      <c r="L16" s="23">
        <f t="shared" ref="L16:M16" si="23">U59</f>
        <v>-102.802</v>
      </c>
      <c r="M16" s="23">
        <f t="shared" si="23"/>
        <v>2.99198</v>
      </c>
      <c r="N16" s="78">
        <f t="shared" si="12"/>
        <v>0.02910429758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>
        <f t="shared" si="2"/>
        <v>0.2244093172</v>
      </c>
      <c r="D17" s="77">
        <f t="shared" si="3"/>
        <v>0.4222947808</v>
      </c>
      <c r="E17" s="77">
        <f t="shared" si="4"/>
        <v>0.09999025156</v>
      </c>
      <c r="F17" s="77">
        <f t="shared" si="5"/>
        <v>0.1943034366</v>
      </c>
      <c r="G17" s="77">
        <f t="shared" si="6"/>
        <v>0.07469504172</v>
      </c>
      <c r="H17" s="77">
        <f t="shared" si="7"/>
        <v>-0.0442537544</v>
      </c>
      <c r="I17" s="77">
        <f t="shared" si="8"/>
        <v>-0.00006953966879</v>
      </c>
      <c r="J17" s="77">
        <f t="shared" si="9"/>
        <v>-0.004926672294</v>
      </c>
      <c r="K17" s="77">
        <f t="shared" si="10"/>
        <v>0.03356627148</v>
      </c>
      <c r="L17" s="23">
        <f t="shared" ref="L17:M17" si="24">U60</f>
        <v>-57.8122</v>
      </c>
      <c r="M17" s="23">
        <f t="shared" si="24"/>
        <v>2.04749</v>
      </c>
      <c r="N17" s="78">
        <f t="shared" si="12"/>
        <v>0.03541622702</v>
      </c>
      <c r="O17" s="23"/>
      <c r="P17" s="23"/>
      <c r="Q17" s="93"/>
      <c r="R17" s="95" t="s">
        <v>108</v>
      </c>
      <c r="S17" s="96">
        <f>$R$9/sqrt(sum(Y27:Y29))</f>
        <v>0.3653413599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>
        <f t="shared" si="2"/>
        <v>0.809677069</v>
      </c>
      <c r="D18" s="77">
        <f t="shared" si="3"/>
        <v>0.06946005899</v>
      </c>
      <c r="E18" s="77">
        <f t="shared" si="4"/>
        <v>0.02153797516</v>
      </c>
      <c r="F18" s="77">
        <f t="shared" si="5"/>
        <v>0.02302433382</v>
      </c>
      <c r="G18" s="77">
        <f t="shared" si="6"/>
        <v>0.01674919824</v>
      </c>
      <c r="H18" s="77">
        <f t="shared" si="7"/>
        <v>-0.005954658198</v>
      </c>
      <c r="I18" s="77">
        <f t="shared" si="8"/>
        <v>-0.00001815476764</v>
      </c>
      <c r="J18" s="77">
        <f t="shared" si="9"/>
        <v>-0.0008684465281</v>
      </c>
      <c r="K18" s="77">
        <f t="shared" si="10"/>
        <v>0.06641472377</v>
      </c>
      <c r="L18" s="23">
        <f t="shared" ref="L18:M18" si="25">U61</f>
        <v>-31.568</v>
      </c>
      <c r="M18" s="23">
        <f t="shared" si="25"/>
        <v>1.49073</v>
      </c>
      <c r="N18" s="78">
        <f t="shared" si="12"/>
        <v>0.04722282058</v>
      </c>
      <c r="O18" s="78">
        <f t="shared" ref="O18:O23" si="27">M18/abs(C61)/D61</f>
        <v>0.05832303073</v>
      </c>
      <c r="P18" s="23"/>
      <c r="Q18" s="93"/>
      <c r="R18" s="95" t="s">
        <v>109</v>
      </c>
      <c r="S18" s="96">
        <f>$R$9/sqrt(sum(Y30:Y32))</f>
        <v>0.2616810268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>
        <f t="shared" si="2"/>
        <v>0.8258520974</v>
      </c>
      <c r="D19" s="77">
        <f t="shared" si="3"/>
        <v>0.07683613168</v>
      </c>
      <c r="E19" s="77">
        <f t="shared" si="4"/>
        <v>0.0204553798</v>
      </c>
      <c r="F19" s="77">
        <f t="shared" si="5"/>
        <v>0.02190081835</v>
      </c>
      <c r="G19" s="77">
        <f t="shared" si="6"/>
        <v>0.01849754897</v>
      </c>
      <c r="H19" s="77">
        <f t="shared" si="7"/>
        <v>-0.007718504207</v>
      </c>
      <c r="I19" s="77">
        <f t="shared" si="8"/>
        <v>-0.00001618577475</v>
      </c>
      <c r="J19" s="77">
        <f t="shared" si="9"/>
        <v>-0.0008211547728</v>
      </c>
      <c r="K19" s="77">
        <f t="shared" si="10"/>
        <v>0.04500667209</v>
      </c>
      <c r="L19" s="23">
        <f t="shared" ref="L19:M19" si="26">U62</f>
        <v>-35.3712</v>
      </c>
      <c r="M19" s="23">
        <f t="shared" si="26"/>
        <v>0.996341</v>
      </c>
      <c r="N19" s="78">
        <f t="shared" si="12"/>
        <v>0.02816814244</v>
      </c>
      <c r="O19" s="78">
        <f t="shared" si="27"/>
        <v>0.0341079747</v>
      </c>
      <c r="P19" s="97">
        <f>1/sqrt(1/O18^2+1/O19^2+1/O20^2)</f>
        <v>0.02102046856</v>
      </c>
      <c r="Q19" s="93"/>
      <c r="R19" s="95" t="s">
        <v>110</v>
      </c>
      <c r="S19" s="96">
        <f>$R$9/sqrt(sum(Y33:Y35))</f>
        <v>0.2467011354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>
        <f t="shared" si="2"/>
        <v>0.8636666853</v>
      </c>
      <c r="D20" s="77">
        <f t="shared" si="3"/>
        <v>0.07623286134</v>
      </c>
      <c r="E20" s="77">
        <f t="shared" si="4"/>
        <v>0.01473961405</v>
      </c>
      <c r="F20" s="77">
        <f t="shared" si="5"/>
        <v>0.01618661841</v>
      </c>
      <c r="G20" s="77">
        <f t="shared" si="6"/>
        <v>0.01605292447</v>
      </c>
      <c r="H20" s="77">
        <f t="shared" si="7"/>
        <v>-0.009097285058</v>
      </c>
      <c r="I20" s="77">
        <f t="shared" si="8"/>
        <v>-0.000008952832472</v>
      </c>
      <c r="J20" s="77">
        <f t="shared" si="9"/>
        <v>-0.0006781276914</v>
      </c>
      <c r="K20" s="77">
        <f t="shared" si="10"/>
        <v>0.02291766784</v>
      </c>
      <c r="L20" s="23">
        <f t="shared" ref="L20:M20" si="28">U63</f>
        <v>-35.9993</v>
      </c>
      <c r="M20" s="23">
        <f t="shared" si="28"/>
        <v>0.933379</v>
      </c>
      <c r="N20" s="78">
        <f t="shared" si="12"/>
        <v>0.02592769859</v>
      </c>
      <c r="O20" s="78">
        <f t="shared" si="27"/>
        <v>0.03002049174</v>
      </c>
      <c r="P20" s="23"/>
      <c r="Q20" s="93"/>
      <c r="R20" s="95" t="s">
        <v>111</v>
      </c>
      <c r="S20" s="96">
        <f>$R$9/sqrt(sum(Y36:Y38))</f>
        <v>0.09558395588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>
        <f t="shared" si="2"/>
        <v>0.530333766</v>
      </c>
      <c r="D21" s="77">
        <f t="shared" si="3"/>
        <v>0.2084860819</v>
      </c>
      <c r="E21" s="77">
        <f t="shared" si="4"/>
        <v>0.06486549887</v>
      </c>
      <c r="F21" s="77">
        <f t="shared" si="5"/>
        <v>0.06066110647</v>
      </c>
      <c r="G21" s="77">
        <f t="shared" si="6"/>
        <v>0.02649318259</v>
      </c>
      <c r="H21" s="77">
        <f t="shared" si="7"/>
        <v>-0.018849894</v>
      </c>
      <c r="I21" s="77">
        <f t="shared" si="8"/>
        <v>-0.00003436997523</v>
      </c>
      <c r="J21" s="77">
        <f t="shared" si="9"/>
        <v>-0.002747259</v>
      </c>
      <c r="K21" s="77">
        <f t="shared" si="10"/>
        <v>0.1308290286</v>
      </c>
      <c r="L21" s="23">
        <f t="shared" ref="L21:M21" si="29">U64</f>
        <v>-29.7541</v>
      </c>
      <c r="M21" s="23">
        <f t="shared" si="29"/>
        <v>4.70176</v>
      </c>
      <c r="N21" s="78">
        <f t="shared" si="12"/>
        <v>0.1580205753</v>
      </c>
      <c r="O21" s="78">
        <f t="shared" si="27"/>
        <v>0.2979643867</v>
      </c>
      <c r="P21" s="23"/>
      <c r="Q21" s="93"/>
      <c r="R21" s="95" t="s">
        <v>112</v>
      </c>
      <c r="S21" s="96">
        <f>$R$9/sqrt(sum(Y39:Y41))</f>
        <v>0.02330434762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>
        <f t="shared" si="2"/>
        <v>0.5926093514</v>
      </c>
      <c r="D22" s="77">
        <f t="shared" si="3"/>
        <v>0.1829059319</v>
      </c>
      <c r="E22" s="77">
        <f t="shared" si="4"/>
        <v>0.04747989047</v>
      </c>
      <c r="F22" s="77">
        <f t="shared" si="5"/>
        <v>0.0450282871</v>
      </c>
      <c r="G22" s="77">
        <f t="shared" si="6"/>
        <v>0.02627693699</v>
      </c>
      <c r="H22" s="77">
        <f t="shared" si="7"/>
        <v>-0.01937008159</v>
      </c>
      <c r="I22" s="77">
        <f t="shared" si="8"/>
        <v>-0.00003545717939</v>
      </c>
      <c r="J22" s="77">
        <f t="shared" si="9"/>
        <v>-0.001902559552</v>
      </c>
      <c r="K22" s="77">
        <f t="shared" si="10"/>
        <v>0.1270512905</v>
      </c>
      <c r="L22" s="23">
        <f t="shared" ref="L22:M22" si="30">U65</f>
        <v>-28.7051</v>
      </c>
      <c r="M22" s="23">
        <f t="shared" si="30"/>
        <v>2.31959</v>
      </c>
      <c r="N22" s="78">
        <f t="shared" si="12"/>
        <v>0.08080759168</v>
      </c>
      <c r="O22" s="78">
        <f t="shared" si="27"/>
        <v>0.1363589547</v>
      </c>
      <c r="P22" s="97">
        <f>1/sqrt(1/O21^2+1/O22^2+1/O23^2)</f>
        <v>0.08887257056</v>
      </c>
      <c r="Q22" s="93"/>
      <c r="R22" s="95" t="s">
        <v>113</v>
      </c>
      <c r="S22" s="96">
        <f>$R$9/sqrt(sum(Y42:Y44))</f>
        <v>0.06517902179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>
        <f t="shared" si="2"/>
        <v>0.637560283</v>
      </c>
      <c r="D23" s="77">
        <f t="shared" si="3"/>
        <v>0.2017632461</v>
      </c>
      <c r="E23" s="77">
        <f t="shared" si="4"/>
        <v>0.03742627024</v>
      </c>
      <c r="F23" s="77">
        <f t="shared" si="5"/>
        <v>0.03467929982</v>
      </c>
      <c r="G23" s="77">
        <f t="shared" si="6"/>
        <v>0.0290638205</v>
      </c>
      <c r="H23" s="77">
        <f t="shared" si="7"/>
        <v>-0.0263389294</v>
      </c>
      <c r="I23" s="77">
        <f t="shared" si="8"/>
        <v>-0.00002552911649</v>
      </c>
      <c r="J23" s="77">
        <f t="shared" si="9"/>
        <v>-0.001586417343</v>
      </c>
      <c r="K23" s="77">
        <f t="shared" si="10"/>
        <v>0.08750389529</v>
      </c>
      <c r="L23" s="23">
        <f t="shared" ref="L23:M23" si="31">U66</f>
        <v>-26.6347</v>
      </c>
      <c r="M23" s="23">
        <f t="shared" si="31"/>
        <v>2.16424</v>
      </c>
      <c r="N23" s="78">
        <f t="shared" si="12"/>
        <v>0.08125640612</v>
      </c>
      <c r="O23" s="78">
        <f t="shared" si="27"/>
        <v>0.1274489774</v>
      </c>
      <c r="P23" s="23"/>
      <c r="Q23" s="93"/>
      <c r="R23" s="5" t="s">
        <v>114</v>
      </c>
      <c r="S23" s="86">
        <f>1/sqrt(1/S17^2+1/S18^2+1/S19^2+1/S20^2+1/S21^2+1/S22^2)</f>
        <v>0.02120150874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>
        <f t="shared" ref="C27:C44" si="34">D49</f>
        <v>0.54146</v>
      </c>
      <c r="D27" s="96">
        <f t="shared" ref="D27:D44" si="35">F49</f>
        <v>0.442558</v>
      </c>
      <c r="E27" s="96">
        <f t="shared" ref="E27:E44" si="36">H49</f>
        <v>0.004864</v>
      </c>
      <c r="F27" s="96">
        <f t="shared" ref="F27:F44" si="37">J49</f>
        <v>0.004255</v>
      </c>
      <c r="G27" s="96">
        <f t="shared" ref="G27:G44" si="38">L49</f>
        <v>0.001587</v>
      </c>
      <c r="H27" s="96">
        <f t="shared" ref="H27:H44" si="39">N49</f>
        <v>0.004162</v>
      </c>
      <c r="I27" s="96">
        <f t="shared" ref="I27:I44" si="40">P49</f>
        <v>0.000051</v>
      </c>
      <c r="J27" s="96">
        <f t="shared" ref="J27:J44" si="41">R49</f>
        <v>0.000212</v>
      </c>
      <c r="K27" s="96">
        <f t="shared" ref="K27:K44" si="42">T49</f>
        <v>0.00085</v>
      </c>
      <c r="L27" s="99">
        <f t="shared" ref="L27:L44" si="43">W49</f>
        <v>212000000</v>
      </c>
      <c r="M27" s="65"/>
      <c r="O27" s="100">
        <f t="shared" ref="O27:W27" si="32">C27*$L27</f>
        <v>114789520</v>
      </c>
      <c r="P27" s="100">
        <f t="shared" si="32"/>
        <v>93822296</v>
      </c>
      <c r="Q27" s="100">
        <f t="shared" si="32"/>
        <v>1031168</v>
      </c>
      <c r="R27" s="100">
        <f t="shared" si="32"/>
        <v>902060</v>
      </c>
      <c r="S27" s="100">
        <f t="shared" si="32"/>
        <v>336444</v>
      </c>
      <c r="T27" s="100">
        <f t="shared" si="32"/>
        <v>882344</v>
      </c>
      <c r="U27" s="100">
        <f t="shared" si="32"/>
        <v>10812</v>
      </c>
      <c r="V27" s="100">
        <f t="shared" si="32"/>
        <v>44944</v>
      </c>
      <c r="W27" s="100">
        <f t="shared" si="32"/>
        <v>180200</v>
      </c>
      <c r="X27" s="65"/>
      <c r="Y27" s="78">
        <f t="shared" ref="Y27:AG27" si="33">O27/O$45</f>
        <v>0.0007677272233</v>
      </c>
      <c r="Z27" s="78">
        <f t="shared" si="33"/>
        <v>0.001423709586</v>
      </c>
      <c r="AA27" s="78">
        <f t="shared" si="33"/>
        <v>0.0007429399255</v>
      </c>
      <c r="AB27" s="78">
        <f t="shared" si="33"/>
        <v>0.0006574871496</v>
      </c>
      <c r="AC27" s="78">
        <f t="shared" si="33"/>
        <v>0.0008497986795</v>
      </c>
      <c r="AD27" s="78">
        <f t="shared" si="33"/>
        <v>0.001348157008</v>
      </c>
      <c r="AE27" s="78">
        <f t="shared" si="33"/>
        <v>0.0008372583108</v>
      </c>
      <c r="AF27" s="78">
        <f t="shared" si="33"/>
        <v>0.0007282432666</v>
      </c>
      <c r="AG27" s="78">
        <f t="shared" si="33"/>
        <v>0.0008203112862</v>
      </c>
    </row>
    <row r="28">
      <c r="A28" s="76">
        <v>1.0</v>
      </c>
      <c r="B28" s="68" t="s">
        <v>96</v>
      </c>
      <c r="C28" s="96">
        <f t="shared" si="34"/>
        <v>0.494959</v>
      </c>
      <c r="D28" s="96">
        <f t="shared" si="35"/>
        <v>0.486785</v>
      </c>
      <c r="E28" s="96">
        <f t="shared" si="36"/>
        <v>0.007061</v>
      </c>
      <c r="F28" s="96">
        <f t="shared" si="37"/>
        <v>0.004518</v>
      </c>
      <c r="G28" s="96">
        <f t="shared" si="38"/>
        <v>0.001546</v>
      </c>
      <c r="H28" s="96">
        <f t="shared" si="39"/>
        <v>0.004162</v>
      </c>
      <c r="I28" s="96">
        <f t="shared" si="40"/>
        <v>0.0000288</v>
      </c>
      <c r="J28" s="96">
        <f t="shared" si="41"/>
        <v>0.000246</v>
      </c>
      <c r="K28" s="96">
        <f t="shared" si="42"/>
        <v>0.000695</v>
      </c>
      <c r="L28" s="99">
        <f t="shared" si="43"/>
        <v>530000000</v>
      </c>
      <c r="M28" s="65"/>
      <c r="O28" s="100">
        <f t="shared" ref="O28:W28" si="44">C28*$L28</f>
        <v>262328270</v>
      </c>
      <c r="P28" s="100">
        <f t="shared" si="44"/>
        <v>257996050</v>
      </c>
      <c r="Q28" s="100">
        <f t="shared" si="44"/>
        <v>3742330</v>
      </c>
      <c r="R28" s="100">
        <f t="shared" si="44"/>
        <v>2394540</v>
      </c>
      <c r="S28" s="100">
        <f t="shared" si="44"/>
        <v>819380</v>
      </c>
      <c r="T28" s="100">
        <f t="shared" si="44"/>
        <v>2205860</v>
      </c>
      <c r="U28" s="100">
        <f t="shared" si="44"/>
        <v>15264</v>
      </c>
      <c r="V28" s="100">
        <f t="shared" si="44"/>
        <v>130380</v>
      </c>
      <c r="W28" s="100">
        <f t="shared" si="44"/>
        <v>368350</v>
      </c>
      <c r="X28" s="65"/>
      <c r="Y28" s="78">
        <f t="shared" ref="Y28:AG28" si="45">O28/O$45</f>
        <v>0.001754485552</v>
      </c>
      <c r="Z28" s="78">
        <f t="shared" si="45"/>
        <v>0.003914969736</v>
      </c>
      <c r="AA28" s="78">
        <f t="shared" si="45"/>
        <v>0.002696288453</v>
      </c>
      <c r="AB28" s="78">
        <f t="shared" si="45"/>
        <v>0.001745315477</v>
      </c>
      <c r="AC28" s="78">
        <f t="shared" si="45"/>
        <v>0.002069610521</v>
      </c>
      <c r="AD28" s="78">
        <f t="shared" si="45"/>
        <v>0.003370392519</v>
      </c>
      <c r="AE28" s="78">
        <f t="shared" si="45"/>
        <v>0.001182011733</v>
      </c>
      <c r="AF28" s="78">
        <f t="shared" si="45"/>
        <v>0.002112592495</v>
      </c>
      <c r="AG28" s="78">
        <f t="shared" si="45"/>
        <v>0.001676812776</v>
      </c>
    </row>
    <row r="29">
      <c r="A29" s="76">
        <v>1.0</v>
      </c>
      <c r="B29" s="68" t="s">
        <v>98</v>
      </c>
      <c r="C29" s="96">
        <f t="shared" si="34"/>
        <v>0.427091</v>
      </c>
      <c r="D29" s="96">
        <f t="shared" si="35"/>
        <v>0.554691</v>
      </c>
      <c r="E29" s="96">
        <f t="shared" si="36"/>
        <v>0.005436</v>
      </c>
      <c r="F29" s="96">
        <f t="shared" si="37"/>
        <v>0.005046</v>
      </c>
      <c r="G29" s="96">
        <f t="shared" si="38"/>
        <v>0.001265</v>
      </c>
      <c r="H29" s="96">
        <f t="shared" si="39"/>
        <v>0.00554</v>
      </c>
      <c r="I29" s="96">
        <f t="shared" si="40"/>
        <v>0.0000604</v>
      </c>
      <c r="J29" s="96">
        <f t="shared" si="41"/>
        <v>0.000276</v>
      </c>
      <c r="K29" s="96">
        <f t="shared" si="42"/>
        <v>0.000594</v>
      </c>
      <c r="L29" s="99">
        <f t="shared" si="43"/>
        <v>296000000</v>
      </c>
      <c r="M29" s="65"/>
      <c r="O29" s="100">
        <f t="shared" ref="O29:W29" si="46">C29*$L29</f>
        <v>126418936</v>
      </c>
      <c r="P29" s="100">
        <f t="shared" si="46"/>
        <v>164188536</v>
      </c>
      <c r="Q29" s="100">
        <f t="shared" si="46"/>
        <v>1609056</v>
      </c>
      <c r="R29" s="100">
        <f t="shared" si="46"/>
        <v>1493616</v>
      </c>
      <c r="S29" s="100">
        <f t="shared" si="46"/>
        <v>374440</v>
      </c>
      <c r="T29" s="100">
        <f t="shared" si="46"/>
        <v>1639840</v>
      </c>
      <c r="U29" s="100">
        <f t="shared" si="46"/>
        <v>17878.4</v>
      </c>
      <c r="V29" s="100">
        <f t="shared" si="46"/>
        <v>81696</v>
      </c>
      <c r="W29" s="100">
        <f t="shared" si="46"/>
        <v>175824</v>
      </c>
      <c r="X29" s="65"/>
      <c r="Y29" s="78">
        <f t="shared" ref="Y29:AG29" si="47">O29/O$45</f>
        <v>0.0008455062685</v>
      </c>
      <c r="Z29" s="78">
        <f t="shared" si="47"/>
        <v>0.002491484461</v>
      </c>
      <c r="AA29" s="78">
        <f t="shared" si="47"/>
        <v>0.001159298916</v>
      </c>
      <c r="AB29" s="78">
        <f t="shared" si="47"/>
        <v>0.001088656327</v>
      </c>
      <c r="AC29" s="78">
        <f t="shared" si="47"/>
        <v>0.0009457699277</v>
      </c>
      <c r="AD29" s="78">
        <f t="shared" si="47"/>
        <v>0.002505555416</v>
      </c>
      <c r="AE29" s="78">
        <f t="shared" si="47"/>
        <v>0.001384465315</v>
      </c>
      <c r="AF29" s="78">
        <f t="shared" si="47"/>
        <v>0.001323748707</v>
      </c>
      <c r="AG29" s="78">
        <f t="shared" si="47"/>
        <v>0.0008003907413</v>
      </c>
    </row>
    <row r="30">
      <c r="A30" s="76">
        <v>2.0</v>
      </c>
      <c r="B30" s="68" t="s">
        <v>94</v>
      </c>
      <c r="C30" s="96">
        <f t="shared" si="34"/>
        <v>0.293686</v>
      </c>
      <c r="D30" s="96">
        <f t="shared" si="35"/>
        <v>0.654783</v>
      </c>
      <c r="E30" s="96">
        <f t="shared" si="36"/>
        <v>0.027677</v>
      </c>
      <c r="F30" s="96">
        <f t="shared" si="37"/>
        <v>0.017842</v>
      </c>
      <c r="G30" s="96">
        <f t="shared" si="38"/>
        <v>0.001005</v>
      </c>
      <c r="H30" s="96">
        <f t="shared" si="39"/>
        <v>0.00309</v>
      </c>
      <c r="I30" s="96">
        <f t="shared" si="40"/>
        <v>0.000255</v>
      </c>
      <c r="J30" s="96">
        <f t="shared" si="41"/>
        <v>0.000933</v>
      </c>
      <c r="K30" s="96">
        <f t="shared" si="42"/>
        <v>0.00073</v>
      </c>
      <c r="L30" s="99">
        <f t="shared" si="43"/>
        <v>734000000</v>
      </c>
      <c r="M30" s="65"/>
      <c r="O30" s="100">
        <f t="shared" ref="O30:W30" si="48">C30*$L30</f>
        <v>215565524</v>
      </c>
      <c r="P30" s="100">
        <f t="shared" si="48"/>
        <v>480610722</v>
      </c>
      <c r="Q30" s="100">
        <f t="shared" si="48"/>
        <v>20314918</v>
      </c>
      <c r="R30" s="100">
        <f t="shared" si="48"/>
        <v>13096028</v>
      </c>
      <c r="S30" s="100">
        <f t="shared" si="48"/>
        <v>737670</v>
      </c>
      <c r="T30" s="100">
        <f t="shared" si="48"/>
        <v>2268060</v>
      </c>
      <c r="U30" s="100">
        <f t="shared" si="48"/>
        <v>187170</v>
      </c>
      <c r="V30" s="100">
        <f t="shared" si="48"/>
        <v>684822</v>
      </c>
      <c r="W30" s="100">
        <f t="shared" si="48"/>
        <v>535820</v>
      </c>
      <c r="X30" s="65"/>
      <c r="Y30" s="78">
        <f t="shared" ref="Y30:AG30" si="49">O30/O$45</f>
        <v>0.001441730231</v>
      </c>
      <c r="Z30" s="78">
        <f t="shared" si="49"/>
        <v>0.007293043563</v>
      </c>
      <c r="AA30" s="78">
        <f t="shared" si="49"/>
        <v>0.01463657102</v>
      </c>
      <c r="AB30" s="78">
        <f t="shared" si="49"/>
        <v>0.009545340799</v>
      </c>
      <c r="AC30" s="78">
        <f t="shared" si="49"/>
        <v>0.001863225357</v>
      </c>
      <c r="AD30" s="78">
        <f t="shared" si="49"/>
        <v>0.003465429564</v>
      </c>
      <c r="AE30" s="78">
        <f t="shared" si="49"/>
        <v>0.01449404717</v>
      </c>
      <c r="AF30" s="78">
        <f t="shared" si="49"/>
        <v>0.01109640909</v>
      </c>
      <c r="AG30" s="78">
        <f t="shared" si="49"/>
        <v>0.002439174214</v>
      </c>
    </row>
    <row r="31">
      <c r="A31" s="76">
        <v>2.0</v>
      </c>
      <c r="B31" s="68" t="s">
        <v>96</v>
      </c>
      <c r="C31" s="96">
        <f t="shared" si="34"/>
        <v>0.126331</v>
      </c>
      <c r="D31" s="96">
        <f t="shared" si="35"/>
        <v>0.811447</v>
      </c>
      <c r="E31" s="96">
        <f t="shared" si="36"/>
        <v>0.037285</v>
      </c>
      <c r="F31" s="96">
        <f t="shared" si="37"/>
        <v>0.018429</v>
      </c>
      <c r="G31" s="96">
        <f t="shared" si="38"/>
        <v>0.000382</v>
      </c>
      <c r="H31" s="96">
        <f t="shared" si="39"/>
        <v>0.004143</v>
      </c>
      <c r="I31" s="96">
        <f t="shared" si="40"/>
        <v>0.000374</v>
      </c>
      <c r="J31" s="96">
        <f t="shared" si="41"/>
        <v>0.001332</v>
      </c>
      <c r="K31" s="96">
        <f t="shared" si="42"/>
        <v>0.000276</v>
      </c>
      <c r="L31" s="99">
        <f t="shared" si="43"/>
        <v>3950000000</v>
      </c>
      <c r="M31" s="65"/>
      <c r="O31" s="100">
        <f t="shared" ref="O31:W31" si="50">C31*$L31</f>
        <v>499007450</v>
      </c>
      <c r="P31" s="100">
        <f t="shared" si="50"/>
        <v>3205215650</v>
      </c>
      <c r="Q31" s="100">
        <f t="shared" si="50"/>
        <v>147275750</v>
      </c>
      <c r="R31" s="100">
        <f t="shared" si="50"/>
        <v>72794550</v>
      </c>
      <c r="S31" s="100">
        <f t="shared" si="50"/>
        <v>1508900</v>
      </c>
      <c r="T31" s="100">
        <f t="shared" si="50"/>
        <v>16364850</v>
      </c>
      <c r="U31" s="100">
        <f t="shared" si="50"/>
        <v>1477300</v>
      </c>
      <c r="V31" s="100">
        <f t="shared" si="50"/>
        <v>5261400</v>
      </c>
      <c r="W31" s="100">
        <f t="shared" si="50"/>
        <v>1090200</v>
      </c>
      <c r="X31" s="65"/>
      <c r="Y31" s="78">
        <f t="shared" ref="Y31:AG31" si="51">O31/O$45</f>
        <v>0.003337426657</v>
      </c>
      <c r="Z31" s="78">
        <f t="shared" si="51"/>
        <v>0.04863765266</v>
      </c>
      <c r="AA31" s="78">
        <f t="shared" si="51"/>
        <v>0.1061098043</v>
      </c>
      <c r="AB31" s="78">
        <f t="shared" si="51"/>
        <v>0.05305797972</v>
      </c>
      <c r="AC31" s="78">
        <f t="shared" si="51"/>
        <v>0.003811217402</v>
      </c>
      <c r="AD31" s="78">
        <f t="shared" si="51"/>
        <v>0.02500429221</v>
      </c>
      <c r="AE31" s="78">
        <f t="shared" si="51"/>
        <v>0.1143989736</v>
      </c>
      <c r="AF31" s="78">
        <f t="shared" si="51"/>
        <v>0.08525229447</v>
      </c>
      <c r="AG31" s="78">
        <f t="shared" si="51"/>
        <v>0.004962837759</v>
      </c>
    </row>
    <row r="32">
      <c r="A32" s="76">
        <v>2.0</v>
      </c>
      <c r="B32" s="68" t="s">
        <v>98</v>
      </c>
      <c r="C32" s="96">
        <f t="shared" si="34"/>
        <v>0.019626</v>
      </c>
      <c r="D32" s="96">
        <f t="shared" si="35"/>
        <v>0.9491</v>
      </c>
      <c r="E32" s="96">
        <f t="shared" si="36"/>
        <v>0.014558</v>
      </c>
      <c r="F32" s="96">
        <f t="shared" si="37"/>
        <v>0.004496</v>
      </c>
      <c r="G32" s="96">
        <f t="shared" si="38"/>
        <v>0.0000611</v>
      </c>
      <c r="H32" s="96">
        <f t="shared" si="39"/>
        <v>0.010936</v>
      </c>
      <c r="I32" s="96">
        <f t="shared" si="40"/>
        <v>0.000252</v>
      </c>
      <c r="J32" s="96">
        <f t="shared" si="41"/>
        <v>0.000924</v>
      </c>
      <c r="K32" s="96">
        <f t="shared" si="42"/>
        <v>0.0000462</v>
      </c>
      <c r="L32" s="99">
        <f t="shared" si="43"/>
        <v>13600000000</v>
      </c>
      <c r="M32" s="65"/>
      <c r="O32" s="100">
        <f t="shared" ref="O32:W32" si="52">C32*$L32</f>
        <v>266913600</v>
      </c>
      <c r="P32" s="100">
        <f t="shared" si="52"/>
        <v>12907760000</v>
      </c>
      <c r="Q32" s="100">
        <f t="shared" si="52"/>
        <v>197988800</v>
      </c>
      <c r="R32" s="100">
        <f t="shared" si="52"/>
        <v>61145600</v>
      </c>
      <c r="S32" s="100">
        <f t="shared" si="52"/>
        <v>830960</v>
      </c>
      <c r="T32" s="100">
        <f t="shared" si="52"/>
        <v>148729600</v>
      </c>
      <c r="U32" s="100">
        <f t="shared" si="52"/>
        <v>3427200</v>
      </c>
      <c r="V32" s="100">
        <f t="shared" si="52"/>
        <v>12566400</v>
      </c>
      <c r="W32" s="100">
        <f t="shared" si="52"/>
        <v>628320</v>
      </c>
      <c r="X32" s="65"/>
      <c r="Y32" s="78">
        <f t="shared" ref="Y32:AG32" si="53">O32/O$45</f>
        <v>0.001785152835</v>
      </c>
      <c r="Z32" s="78">
        <f t="shared" si="53"/>
        <v>0.1958692382</v>
      </c>
      <c r="AA32" s="78">
        <f t="shared" si="53"/>
        <v>0.1426477396</v>
      </c>
      <c r="AB32" s="78">
        <f t="shared" si="53"/>
        <v>0.04456737496</v>
      </c>
      <c r="AC32" s="78">
        <f t="shared" si="53"/>
        <v>0.002098859575</v>
      </c>
      <c r="AD32" s="78">
        <f t="shared" si="53"/>
        <v>0.2272479356</v>
      </c>
      <c r="AE32" s="78">
        <f t="shared" si="53"/>
        <v>0.2653950872</v>
      </c>
      <c r="AF32" s="78">
        <f t="shared" si="53"/>
        <v>0.2036177506</v>
      </c>
      <c r="AG32" s="78">
        <f t="shared" si="53"/>
        <v>0.002860255202</v>
      </c>
    </row>
    <row r="33">
      <c r="A33" s="76">
        <v>3.0</v>
      </c>
      <c r="B33" s="68" t="s">
        <v>94</v>
      </c>
      <c r="C33" s="96">
        <f t="shared" si="34"/>
        <v>0.24964</v>
      </c>
      <c r="D33" s="96">
        <f t="shared" si="35"/>
        <v>0.676555</v>
      </c>
      <c r="E33" s="96">
        <f t="shared" si="36"/>
        <v>0.022516</v>
      </c>
      <c r="F33" s="96">
        <f t="shared" si="37"/>
        <v>0.039353</v>
      </c>
      <c r="G33" s="96">
        <f t="shared" si="38"/>
        <v>0.005017</v>
      </c>
      <c r="H33" s="96">
        <f t="shared" si="39"/>
        <v>0.003899</v>
      </c>
      <c r="I33" s="96">
        <f t="shared" si="40"/>
        <v>0.000188</v>
      </c>
      <c r="J33" s="96">
        <f t="shared" si="41"/>
        <v>0.000871</v>
      </c>
      <c r="K33" s="96">
        <f t="shared" si="42"/>
        <v>0.001962</v>
      </c>
      <c r="L33" s="99">
        <f t="shared" si="43"/>
        <v>971000000</v>
      </c>
      <c r="M33" s="65"/>
      <c r="O33" s="100">
        <f t="shared" ref="O33:W33" si="54">C33*$L33</f>
        <v>242400440</v>
      </c>
      <c r="P33" s="100">
        <f t="shared" si="54"/>
        <v>656934905</v>
      </c>
      <c r="Q33" s="100">
        <f t="shared" si="54"/>
        <v>21863036</v>
      </c>
      <c r="R33" s="100">
        <f t="shared" si="54"/>
        <v>38211763</v>
      </c>
      <c r="S33" s="100">
        <f t="shared" si="54"/>
        <v>4871507</v>
      </c>
      <c r="T33" s="100">
        <f t="shared" si="54"/>
        <v>3785929</v>
      </c>
      <c r="U33" s="100">
        <f t="shared" si="54"/>
        <v>182548</v>
      </c>
      <c r="V33" s="100">
        <f t="shared" si="54"/>
        <v>845741</v>
      </c>
      <c r="W33" s="100">
        <f t="shared" si="54"/>
        <v>1905102</v>
      </c>
      <c r="X33" s="65"/>
      <c r="Y33" s="78">
        <f t="shared" ref="Y33:AG33" si="55">O33/O$45</f>
        <v>0.001621205636</v>
      </c>
      <c r="Z33" s="78">
        <f t="shared" si="55"/>
        <v>0.009968680807</v>
      </c>
      <c r="AA33" s="78">
        <f t="shared" si="55"/>
        <v>0.01575196509</v>
      </c>
      <c r="AB33" s="78">
        <f t="shared" si="55"/>
        <v>0.02785152112</v>
      </c>
      <c r="AC33" s="78">
        <f t="shared" si="55"/>
        <v>0.01230457436</v>
      </c>
      <c r="AD33" s="78">
        <f t="shared" si="55"/>
        <v>0.005784622225</v>
      </c>
      <c r="AE33" s="78">
        <f t="shared" si="55"/>
        <v>0.01413612931</v>
      </c>
      <c r="AF33" s="78">
        <f t="shared" si="55"/>
        <v>0.01370383563</v>
      </c>
      <c r="AG33" s="78">
        <f t="shared" si="55"/>
        <v>0.008672456559</v>
      </c>
    </row>
    <row r="34">
      <c r="A34" s="76">
        <v>3.0</v>
      </c>
      <c r="B34" s="68" t="s">
        <v>96</v>
      </c>
      <c r="C34" s="96">
        <f t="shared" si="34"/>
        <v>0.07897</v>
      </c>
      <c r="D34" s="96">
        <f t="shared" si="35"/>
        <v>0.837207</v>
      </c>
      <c r="E34" s="96">
        <f t="shared" si="36"/>
        <v>0.034844</v>
      </c>
      <c r="F34" s="96">
        <f t="shared" si="37"/>
        <v>0.03864</v>
      </c>
      <c r="G34" s="96">
        <f t="shared" si="38"/>
        <v>0.001787</v>
      </c>
      <c r="H34" s="96">
        <f t="shared" si="39"/>
        <v>0.006297</v>
      </c>
      <c r="I34" s="96">
        <f t="shared" si="40"/>
        <v>0.000268</v>
      </c>
      <c r="J34" s="96">
        <f t="shared" si="41"/>
        <v>0.00138</v>
      </c>
      <c r="K34" s="96">
        <f t="shared" si="42"/>
        <v>0.000608</v>
      </c>
      <c r="L34" s="99">
        <f t="shared" si="43"/>
        <v>6990000000</v>
      </c>
      <c r="M34" s="65"/>
      <c r="O34" s="100">
        <f t="shared" ref="O34:W34" si="56">C34*$L34</f>
        <v>552000300</v>
      </c>
      <c r="P34" s="100">
        <f t="shared" si="56"/>
        <v>5852076930</v>
      </c>
      <c r="Q34" s="100">
        <f t="shared" si="56"/>
        <v>243559560</v>
      </c>
      <c r="R34" s="100">
        <f t="shared" si="56"/>
        <v>270093600</v>
      </c>
      <c r="S34" s="100">
        <f t="shared" si="56"/>
        <v>12491130</v>
      </c>
      <c r="T34" s="100">
        <f t="shared" si="56"/>
        <v>44016030</v>
      </c>
      <c r="U34" s="100">
        <f t="shared" si="56"/>
        <v>1873320</v>
      </c>
      <c r="V34" s="100">
        <f t="shared" si="56"/>
        <v>9646200</v>
      </c>
      <c r="W34" s="100">
        <f t="shared" si="56"/>
        <v>4249920</v>
      </c>
      <c r="X34" s="65"/>
      <c r="Y34" s="78">
        <f t="shared" ref="Y34:AG34" si="57">O34/O$45</f>
        <v>0.003691849723</v>
      </c>
      <c r="Z34" s="78">
        <f t="shared" si="57"/>
        <v>0.08880253816</v>
      </c>
      <c r="AA34" s="78">
        <f t="shared" si="57"/>
        <v>0.1754807377</v>
      </c>
      <c r="AB34" s="78">
        <f t="shared" si="57"/>
        <v>0.1968639239</v>
      </c>
      <c r="AC34" s="78">
        <f t="shared" si="57"/>
        <v>0.03155040892</v>
      </c>
      <c r="AD34" s="78">
        <f t="shared" si="57"/>
        <v>0.06725327004</v>
      </c>
      <c r="AE34" s="78">
        <f t="shared" si="57"/>
        <v>0.1450659211</v>
      </c>
      <c r="AF34" s="78">
        <f t="shared" si="57"/>
        <v>0.1563007342</v>
      </c>
      <c r="AG34" s="78">
        <f t="shared" si="57"/>
        <v>0.01934660012</v>
      </c>
    </row>
    <row r="35">
      <c r="A35" s="76">
        <v>3.0</v>
      </c>
      <c r="B35" s="68" t="s">
        <v>98</v>
      </c>
      <c r="C35" s="96">
        <f t="shared" si="34"/>
        <v>0.026487</v>
      </c>
      <c r="D35" s="96">
        <f t="shared" si="35"/>
        <v>0.895269</v>
      </c>
      <c r="E35" s="96">
        <f t="shared" si="36"/>
        <v>0.034692</v>
      </c>
      <c r="F35" s="96">
        <f t="shared" si="37"/>
        <v>0.032583</v>
      </c>
      <c r="G35" s="96">
        <f t="shared" si="38"/>
        <v>0.000646</v>
      </c>
      <c r="H35" s="96">
        <f t="shared" si="39"/>
        <v>0.008555</v>
      </c>
      <c r="I35" s="96">
        <f t="shared" si="40"/>
        <v>0.000231</v>
      </c>
      <c r="J35" s="96">
        <f t="shared" si="41"/>
        <v>0.001331</v>
      </c>
      <c r="K35" s="96">
        <f t="shared" si="42"/>
        <v>0.000205</v>
      </c>
      <c r="L35" s="99">
        <f t="shared" si="43"/>
        <v>11700000000</v>
      </c>
      <c r="M35" s="65"/>
      <c r="O35" s="100">
        <f t="shared" ref="O35:W35" si="58">C35*$L35</f>
        <v>309897900</v>
      </c>
      <c r="P35" s="100">
        <f t="shared" si="58"/>
        <v>10474647300</v>
      </c>
      <c r="Q35" s="100">
        <f t="shared" si="58"/>
        <v>405896400</v>
      </c>
      <c r="R35" s="100">
        <f t="shared" si="58"/>
        <v>381221100</v>
      </c>
      <c r="S35" s="100">
        <f t="shared" si="58"/>
        <v>7558200</v>
      </c>
      <c r="T35" s="100">
        <f t="shared" si="58"/>
        <v>100093500</v>
      </c>
      <c r="U35" s="100">
        <f t="shared" si="58"/>
        <v>2702700</v>
      </c>
      <c r="V35" s="100">
        <f t="shared" si="58"/>
        <v>15572700</v>
      </c>
      <c r="W35" s="100">
        <f t="shared" si="58"/>
        <v>2398500</v>
      </c>
      <c r="X35" s="65"/>
      <c r="Y35" s="78">
        <f t="shared" ref="Y35:AG35" si="59">O35/O$45</f>
        <v>0.002072637417</v>
      </c>
      <c r="Z35" s="78">
        <f t="shared" si="59"/>
        <v>0.1589478877</v>
      </c>
      <c r="AA35" s="78">
        <f t="shared" si="59"/>
        <v>0.2924418147</v>
      </c>
      <c r="AB35" s="78">
        <f t="shared" si="59"/>
        <v>0.2778617547</v>
      </c>
      <c r="AC35" s="78">
        <f t="shared" si="59"/>
        <v>0.01909069081</v>
      </c>
      <c r="AD35" s="78">
        <f t="shared" si="59"/>
        <v>0.152935537</v>
      </c>
      <c r="AE35" s="78">
        <f t="shared" si="59"/>
        <v>0.2092913463</v>
      </c>
      <c r="AF35" s="78">
        <f t="shared" si="59"/>
        <v>0.2523298753</v>
      </c>
      <c r="AG35" s="78">
        <f t="shared" si="59"/>
        <v>0.0109185162</v>
      </c>
    </row>
    <row r="36">
      <c r="A36" s="76">
        <v>4.0</v>
      </c>
      <c r="B36" s="68" t="s">
        <v>94</v>
      </c>
      <c r="C36" s="96">
        <f t="shared" si="34"/>
        <v>0.330419</v>
      </c>
      <c r="D36" s="96">
        <f t="shared" si="35"/>
        <v>0.624222</v>
      </c>
      <c r="E36" s="96">
        <f t="shared" si="36"/>
        <v>0.00972</v>
      </c>
      <c r="F36" s="96">
        <f t="shared" si="37"/>
        <v>0.011505</v>
      </c>
      <c r="G36" s="96">
        <f t="shared" si="38"/>
        <v>0.012021</v>
      </c>
      <c r="H36" s="96">
        <f t="shared" si="39"/>
        <v>0.003826</v>
      </c>
      <c r="I36" s="96">
        <f t="shared" si="40"/>
        <v>0.0000794</v>
      </c>
      <c r="J36" s="96">
        <f t="shared" si="41"/>
        <v>0.000367</v>
      </c>
      <c r="K36" s="96">
        <f t="shared" si="42"/>
        <v>0.007841</v>
      </c>
      <c r="L36" s="99">
        <f t="shared" si="43"/>
        <v>1820000000</v>
      </c>
      <c r="M36" s="65"/>
      <c r="O36" s="100">
        <f t="shared" ref="O36:W36" si="60">C36*$L36</f>
        <v>601362580</v>
      </c>
      <c r="P36" s="100">
        <f t="shared" si="60"/>
        <v>1136084040</v>
      </c>
      <c r="Q36" s="100">
        <f t="shared" si="60"/>
        <v>17690400</v>
      </c>
      <c r="R36" s="100">
        <f t="shared" si="60"/>
        <v>20939100</v>
      </c>
      <c r="S36" s="100">
        <f t="shared" si="60"/>
        <v>21878220</v>
      </c>
      <c r="T36" s="100">
        <f t="shared" si="60"/>
        <v>6963320</v>
      </c>
      <c r="U36" s="100">
        <f t="shared" si="60"/>
        <v>144508</v>
      </c>
      <c r="V36" s="100">
        <f t="shared" si="60"/>
        <v>667940</v>
      </c>
      <c r="W36" s="100">
        <f t="shared" si="60"/>
        <v>14270620</v>
      </c>
      <c r="X36" s="65"/>
      <c r="Y36" s="78">
        <f t="shared" ref="Y36:AG36" si="61">O36/O$45</f>
        <v>0.004021991065</v>
      </c>
      <c r="Z36" s="78">
        <f t="shared" si="61"/>
        <v>0.01723954547</v>
      </c>
      <c r="AA36" s="78">
        <f t="shared" si="61"/>
        <v>0.0127456481</v>
      </c>
      <c r="AB36" s="78">
        <f t="shared" si="61"/>
        <v>0.01526194397</v>
      </c>
      <c r="AC36" s="78">
        <f t="shared" si="61"/>
        <v>0.05526055589</v>
      </c>
      <c r="AD36" s="78">
        <f t="shared" si="61"/>
        <v>0.01063944296</v>
      </c>
      <c r="AE36" s="78">
        <f t="shared" si="61"/>
        <v>0.01119039252</v>
      </c>
      <c r="AF36" s="78">
        <f t="shared" si="61"/>
        <v>0.01082286417</v>
      </c>
      <c r="AG36" s="78">
        <f t="shared" si="61"/>
        <v>0.06496310015</v>
      </c>
    </row>
    <row r="37">
      <c r="A37" s="76">
        <v>4.0</v>
      </c>
      <c r="B37" s="68" t="s">
        <v>96</v>
      </c>
      <c r="C37" s="96">
        <f t="shared" si="34"/>
        <v>0.235471</v>
      </c>
      <c r="D37" s="96">
        <f t="shared" si="35"/>
        <v>0.705856</v>
      </c>
      <c r="E37" s="96">
        <f t="shared" si="36"/>
        <v>0.012803</v>
      </c>
      <c r="F37" s="96">
        <f t="shared" si="37"/>
        <v>0.022907</v>
      </c>
      <c r="G37" s="96">
        <f t="shared" si="38"/>
        <v>0.012541</v>
      </c>
      <c r="H37" s="96">
        <f t="shared" si="39"/>
        <v>0.005307</v>
      </c>
      <c r="I37" s="96">
        <f t="shared" si="40"/>
        <v>0.000113</v>
      </c>
      <c r="J37" s="96">
        <f t="shared" si="41"/>
        <v>0.000615</v>
      </c>
      <c r="K37" s="96">
        <f t="shared" si="42"/>
        <v>0.004388</v>
      </c>
      <c r="L37" s="99">
        <f t="shared" si="43"/>
        <v>5870000000</v>
      </c>
      <c r="M37" s="65"/>
      <c r="O37" s="100">
        <f t="shared" ref="O37:W37" si="62">C37*$L37</f>
        <v>1382214770</v>
      </c>
      <c r="P37" s="100">
        <f t="shared" si="62"/>
        <v>4143374720</v>
      </c>
      <c r="Q37" s="100">
        <f t="shared" si="62"/>
        <v>75153610</v>
      </c>
      <c r="R37" s="100">
        <f t="shared" si="62"/>
        <v>134464090</v>
      </c>
      <c r="S37" s="100">
        <f t="shared" si="62"/>
        <v>73615670</v>
      </c>
      <c r="T37" s="100">
        <f t="shared" si="62"/>
        <v>31152090</v>
      </c>
      <c r="U37" s="100">
        <f t="shared" si="62"/>
        <v>663310</v>
      </c>
      <c r="V37" s="100">
        <f t="shared" si="62"/>
        <v>3610050</v>
      </c>
      <c r="W37" s="100">
        <f t="shared" si="62"/>
        <v>25757560</v>
      </c>
      <c r="X37" s="65"/>
      <c r="Y37" s="78">
        <f t="shared" ref="Y37:AG37" si="63">O37/O$45</f>
        <v>0.009244431961</v>
      </c>
      <c r="Z37" s="78">
        <f t="shared" si="63"/>
        <v>0.06287377902</v>
      </c>
      <c r="AA37" s="78">
        <f t="shared" si="63"/>
        <v>0.05414696481</v>
      </c>
      <c r="AB37" s="78">
        <f t="shared" si="63"/>
        <v>0.09800724039</v>
      </c>
      <c r="AC37" s="78">
        <f t="shared" si="63"/>
        <v>0.1859403026</v>
      </c>
      <c r="AD37" s="78">
        <f t="shared" si="63"/>
        <v>0.04759811189</v>
      </c>
      <c r="AE37" s="78">
        <f t="shared" si="63"/>
        <v>0.05136531725</v>
      </c>
      <c r="AF37" s="78">
        <f t="shared" si="63"/>
        <v>0.05849489597</v>
      </c>
      <c r="AG37" s="78">
        <f t="shared" si="63"/>
        <v>0.1172542573</v>
      </c>
    </row>
    <row r="38">
      <c r="A38" s="76">
        <v>4.0</v>
      </c>
      <c r="B38" s="68" t="s">
        <v>98</v>
      </c>
      <c r="C38" s="96">
        <f t="shared" si="34"/>
        <v>0.429817</v>
      </c>
      <c r="D38" s="96">
        <f t="shared" si="35"/>
        <v>0.532378</v>
      </c>
      <c r="E38" s="96">
        <f t="shared" si="36"/>
        <v>0.008347</v>
      </c>
      <c r="F38" s="96">
        <f t="shared" si="37"/>
        <v>0.017322</v>
      </c>
      <c r="G38" s="96">
        <f t="shared" si="38"/>
        <v>0.005483</v>
      </c>
      <c r="H38" s="96">
        <f t="shared" si="39"/>
        <v>0.00497</v>
      </c>
      <c r="I38" s="96">
        <f t="shared" si="40"/>
        <v>0.0000761</v>
      </c>
      <c r="J38" s="96">
        <f t="shared" si="41"/>
        <v>0.000438</v>
      </c>
      <c r="K38" s="96">
        <f t="shared" si="42"/>
        <v>0.001169</v>
      </c>
      <c r="L38" s="99">
        <f t="shared" si="43"/>
        <v>12500000000</v>
      </c>
      <c r="M38" s="65"/>
      <c r="O38" s="100">
        <f t="shared" ref="O38:W38" si="64">C38*$L38</f>
        <v>5372712500</v>
      </c>
      <c r="P38" s="100">
        <f t="shared" si="64"/>
        <v>6654725000</v>
      </c>
      <c r="Q38" s="100">
        <f t="shared" si="64"/>
        <v>104337500</v>
      </c>
      <c r="R38" s="100">
        <f t="shared" si="64"/>
        <v>216525000</v>
      </c>
      <c r="S38" s="100">
        <f t="shared" si="64"/>
        <v>68537500</v>
      </c>
      <c r="T38" s="100">
        <f t="shared" si="64"/>
        <v>62125000</v>
      </c>
      <c r="U38" s="100">
        <f t="shared" si="64"/>
        <v>951250</v>
      </c>
      <c r="V38" s="100">
        <f t="shared" si="64"/>
        <v>5475000</v>
      </c>
      <c r="W38" s="100">
        <f t="shared" si="64"/>
        <v>14612500</v>
      </c>
      <c r="X38" s="65"/>
      <c r="Y38" s="78">
        <f t="shared" ref="Y38:AG38" si="65">O38/O$45</f>
        <v>0.03593339923</v>
      </c>
      <c r="Z38" s="78">
        <f t="shared" si="65"/>
        <v>0.1009823483</v>
      </c>
      <c r="AA38" s="78">
        <f t="shared" si="65"/>
        <v>0.07517348722</v>
      </c>
      <c r="AB38" s="78">
        <f t="shared" si="65"/>
        <v>0.1578192194</v>
      </c>
      <c r="AC38" s="78">
        <f t="shared" si="65"/>
        <v>0.1731137336</v>
      </c>
      <c r="AD38" s="78">
        <f t="shared" si="65"/>
        <v>0.09492244987</v>
      </c>
      <c r="AE38" s="78">
        <f t="shared" si="65"/>
        <v>0.07366277915</v>
      </c>
      <c r="AF38" s="78">
        <f t="shared" si="65"/>
        <v>0.08871332958</v>
      </c>
      <c r="AG38" s="78">
        <f t="shared" si="65"/>
        <v>0.06651941548</v>
      </c>
    </row>
    <row r="39">
      <c r="A39" s="76">
        <v>5.0</v>
      </c>
      <c r="B39" s="68" t="s">
        <v>94</v>
      </c>
      <c r="C39" s="96">
        <f t="shared" si="34"/>
        <v>0.916299</v>
      </c>
      <c r="D39" s="96">
        <f t="shared" si="35"/>
        <v>0.079206</v>
      </c>
      <c r="E39" s="96">
        <f t="shared" si="36"/>
        <v>0.00058</v>
      </c>
      <c r="F39" s="96">
        <f t="shared" si="37"/>
        <v>0.000617</v>
      </c>
      <c r="G39" s="96">
        <f t="shared" si="38"/>
        <v>0.000746</v>
      </c>
      <c r="H39" s="96">
        <f t="shared" si="39"/>
        <v>0.001258</v>
      </c>
      <c r="I39" s="96">
        <f t="shared" si="40"/>
        <v>0.00000617</v>
      </c>
      <c r="J39" s="96">
        <f t="shared" si="41"/>
        <v>0.0000263</v>
      </c>
      <c r="K39" s="96">
        <f t="shared" si="42"/>
        <v>0.001263</v>
      </c>
      <c r="L39" s="99">
        <f t="shared" si="43"/>
        <v>23700000000</v>
      </c>
      <c r="M39" s="65"/>
      <c r="O39" s="100">
        <f t="shared" ref="O39:W39" si="66">C39*$L39</f>
        <v>21716286300</v>
      </c>
      <c r="P39" s="100">
        <f t="shared" si="66"/>
        <v>1877182200</v>
      </c>
      <c r="Q39" s="100">
        <f t="shared" si="66"/>
        <v>13746000</v>
      </c>
      <c r="R39" s="100">
        <f t="shared" si="66"/>
        <v>14622900</v>
      </c>
      <c r="S39" s="100">
        <f t="shared" si="66"/>
        <v>17680200</v>
      </c>
      <c r="T39" s="100">
        <f t="shared" si="66"/>
        <v>29814600</v>
      </c>
      <c r="U39" s="100">
        <f t="shared" si="66"/>
        <v>146229</v>
      </c>
      <c r="V39" s="100">
        <f t="shared" si="66"/>
        <v>623310</v>
      </c>
      <c r="W39" s="100">
        <f t="shared" si="66"/>
        <v>29933100</v>
      </c>
      <c r="X39" s="65"/>
      <c r="Y39" s="78">
        <f t="shared" ref="Y39:AG39" si="67">O39/O$45</f>
        <v>0.1452413442</v>
      </c>
      <c r="Z39" s="78">
        <f t="shared" si="67"/>
        <v>0.02848536442</v>
      </c>
      <c r="AA39" s="78">
        <f t="shared" si="67"/>
        <v>0.009903771466</v>
      </c>
      <c r="AB39" s="78">
        <f t="shared" si="67"/>
        <v>0.01065823653</v>
      </c>
      <c r="AC39" s="78">
        <f t="shared" si="67"/>
        <v>0.04465709186</v>
      </c>
      <c r="AD39" s="78">
        <f t="shared" si="67"/>
        <v>0.04555452513</v>
      </c>
      <c r="AE39" s="78">
        <f t="shared" si="67"/>
        <v>0.01132366311</v>
      </c>
      <c r="AF39" s="78">
        <f t="shared" si="67"/>
        <v>0.01009970876</v>
      </c>
      <c r="AG39" s="78">
        <f t="shared" si="67"/>
        <v>0.1362622628</v>
      </c>
    </row>
    <row r="40">
      <c r="A40" s="76">
        <v>5.0</v>
      </c>
      <c r="B40" s="68" t="s">
        <v>96</v>
      </c>
      <c r="C40" s="96">
        <f t="shared" si="34"/>
        <v>0.909032</v>
      </c>
      <c r="D40" s="96">
        <f t="shared" si="35"/>
        <v>0.086314</v>
      </c>
      <c r="E40" s="96">
        <f t="shared" si="36"/>
        <v>0.000774</v>
      </c>
      <c r="F40" s="96">
        <f t="shared" si="37"/>
        <v>0.000859</v>
      </c>
      <c r="G40" s="96">
        <f t="shared" si="38"/>
        <v>0.001061</v>
      </c>
      <c r="H40" s="96">
        <f t="shared" si="39"/>
        <v>0.000958</v>
      </c>
      <c r="I40" s="96">
        <f t="shared" si="40"/>
        <v>0.00000767</v>
      </c>
      <c r="J40" s="96">
        <f t="shared" si="41"/>
        <v>0.0000361</v>
      </c>
      <c r="K40" s="96">
        <f t="shared" si="42"/>
        <v>0.000959</v>
      </c>
      <c r="L40" s="99">
        <f t="shared" si="43"/>
        <v>53000000000</v>
      </c>
      <c r="M40" s="65"/>
      <c r="O40" s="100">
        <f t="shared" ref="O40:W40" si="68">C40*$L40</f>
        <v>48178696000</v>
      </c>
      <c r="P40" s="100">
        <f t="shared" si="68"/>
        <v>4574642000</v>
      </c>
      <c r="Q40" s="100">
        <f t="shared" si="68"/>
        <v>41022000</v>
      </c>
      <c r="R40" s="100">
        <f t="shared" si="68"/>
        <v>45527000</v>
      </c>
      <c r="S40" s="100">
        <f t="shared" si="68"/>
        <v>56233000</v>
      </c>
      <c r="T40" s="100">
        <f t="shared" si="68"/>
        <v>50774000</v>
      </c>
      <c r="U40" s="100">
        <f t="shared" si="68"/>
        <v>406510</v>
      </c>
      <c r="V40" s="100">
        <f t="shared" si="68"/>
        <v>1913300</v>
      </c>
      <c r="W40" s="100">
        <f t="shared" si="68"/>
        <v>50827000</v>
      </c>
      <c r="X40" s="65"/>
      <c r="Y40" s="78">
        <f t="shared" ref="Y40:AG40" si="69">O40/O$45</f>
        <v>0.3222253783</v>
      </c>
      <c r="Z40" s="78">
        <f t="shared" si="69"/>
        <v>0.06941805886</v>
      </c>
      <c r="AA40" s="78">
        <f t="shared" si="69"/>
        <v>0.02955568988</v>
      </c>
      <c r="AB40" s="78">
        <f t="shared" si="69"/>
        <v>0.03318339962</v>
      </c>
      <c r="AC40" s="78">
        <f t="shared" si="69"/>
        <v>0.1420347194</v>
      </c>
      <c r="AD40" s="78">
        <f t="shared" si="69"/>
        <v>0.07757895324</v>
      </c>
      <c r="AE40" s="78">
        <f t="shared" si="69"/>
        <v>0.0314792708</v>
      </c>
      <c r="AF40" s="78">
        <f t="shared" si="69"/>
        <v>0.03100186548</v>
      </c>
      <c r="AG40" s="78">
        <f t="shared" si="69"/>
        <v>0.2313760363</v>
      </c>
    </row>
    <row r="41">
      <c r="A41" s="76">
        <v>5.0</v>
      </c>
      <c r="B41" s="68" t="s">
        <v>98</v>
      </c>
      <c r="C41" s="96">
        <f t="shared" si="34"/>
        <v>0.893164</v>
      </c>
      <c r="D41" s="96">
        <f t="shared" si="35"/>
        <v>0.102036</v>
      </c>
      <c r="E41" s="96">
        <f t="shared" si="36"/>
        <v>0.000878</v>
      </c>
      <c r="F41" s="96">
        <f t="shared" si="37"/>
        <v>0.000989</v>
      </c>
      <c r="G41" s="96">
        <f t="shared" si="38"/>
        <v>0.001311</v>
      </c>
      <c r="H41" s="96">
        <f t="shared" si="39"/>
        <v>0.001074</v>
      </c>
      <c r="I41" s="96">
        <f t="shared" si="40"/>
        <v>0.00000733</v>
      </c>
      <c r="J41" s="96">
        <f t="shared" si="41"/>
        <v>0.0000446</v>
      </c>
      <c r="K41" s="96">
        <f t="shared" si="42"/>
        <v>0.000497</v>
      </c>
      <c r="L41" s="99">
        <f t="shared" si="43"/>
        <v>60300000000</v>
      </c>
      <c r="M41" s="65"/>
      <c r="O41" s="100">
        <f t="shared" ref="O41:W41" si="70">C41*$L41</f>
        <v>53857789200</v>
      </c>
      <c r="P41" s="100">
        <f t="shared" si="70"/>
        <v>6152770800</v>
      </c>
      <c r="Q41" s="100">
        <f t="shared" si="70"/>
        <v>52943400</v>
      </c>
      <c r="R41" s="100">
        <f t="shared" si="70"/>
        <v>59636700</v>
      </c>
      <c r="S41" s="100">
        <f t="shared" si="70"/>
        <v>79053300</v>
      </c>
      <c r="T41" s="100">
        <f t="shared" si="70"/>
        <v>64762200</v>
      </c>
      <c r="U41" s="100">
        <f t="shared" si="70"/>
        <v>441999</v>
      </c>
      <c r="V41" s="100">
        <f t="shared" si="70"/>
        <v>2689380</v>
      </c>
      <c r="W41" s="100">
        <f t="shared" si="70"/>
        <v>29969100</v>
      </c>
      <c r="X41" s="65"/>
      <c r="Y41" s="78">
        <f t="shared" ref="Y41:AG41" si="71">O41/O$45</f>
        <v>0.3602078914</v>
      </c>
      <c r="Z41" s="78">
        <f t="shared" si="71"/>
        <v>0.0933654274</v>
      </c>
      <c r="AA41" s="78">
        <f t="shared" si="71"/>
        <v>0.03814486645</v>
      </c>
      <c r="AB41" s="78">
        <f t="shared" si="71"/>
        <v>0.04346757854</v>
      </c>
      <c r="AC41" s="78">
        <f t="shared" si="71"/>
        <v>0.1996748046</v>
      </c>
      <c r="AD41" s="78">
        <f t="shared" si="71"/>
        <v>0.09895189832</v>
      </c>
      <c r="AE41" s="78">
        <f t="shared" si="71"/>
        <v>0.03422746357</v>
      </c>
      <c r="AF41" s="78">
        <f t="shared" si="71"/>
        <v>0.04357695969</v>
      </c>
      <c r="AG41" s="78">
        <f t="shared" si="71"/>
        <v>0.136426143</v>
      </c>
    </row>
    <row r="42">
      <c r="A42" s="76">
        <v>6.0</v>
      </c>
      <c r="B42" s="68" t="s">
        <v>94</v>
      </c>
      <c r="C42" s="96">
        <f t="shared" si="34"/>
        <v>0.653324</v>
      </c>
      <c r="D42" s="96">
        <f t="shared" si="35"/>
        <v>0.335859</v>
      </c>
      <c r="E42" s="96">
        <f t="shared" si="36"/>
        <v>0.001956</v>
      </c>
      <c r="F42" s="96">
        <f t="shared" si="37"/>
        <v>0.002061</v>
      </c>
      <c r="G42" s="96">
        <f t="shared" si="38"/>
        <v>0.001692</v>
      </c>
      <c r="H42" s="96">
        <f t="shared" si="39"/>
        <v>0.002661</v>
      </c>
      <c r="I42" s="96">
        <f t="shared" si="40"/>
        <v>0.0000108</v>
      </c>
      <c r="J42" s="96">
        <f t="shared" si="41"/>
        <v>0.0000914</v>
      </c>
      <c r="K42" s="96">
        <f t="shared" si="42"/>
        <v>0.002345</v>
      </c>
      <c r="L42" s="99">
        <f t="shared" si="43"/>
        <v>2380000000</v>
      </c>
      <c r="M42" s="65"/>
      <c r="O42" s="100">
        <f t="shared" ref="O42:W42" si="72">C42*$L42</f>
        <v>1554911120</v>
      </c>
      <c r="P42" s="100">
        <f t="shared" si="72"/>
        <v>799344420</v>
      </c>
      <c r="Q42" s="100">
        <f t="shared" si="72"/>
        <v>4655280</v>
      </c>
      <c r="R42" s="100">
        <f t="shared" si="72"/>
        <v>4905180</v>
      </c>
      <c r="S42" s="100">
        <f t="shared" si="72"/>
        <v>4026960</v>
      </c>
      <c r="T42" s="100">
        <f t="shared" si="72"/>
        <v>6333180</v>
      </c>
      <c r="U42" s="100">
        <f t="shared" si="72"/>
        <v>25704</v>
      </c>
      <c r="V42" s="100">
        <f t="shared" si="72"/>
        <v>217532</v>
      </c>
      <c r="W42" s="100">
        <f t="shared" si="72"/>
        <v>5581100</v>
      </c>
      <c r="X42" s="65"/>
      <c r="Y42" s="78">
        <f t="shared" ref="Y42:AG42" si="73">O42/O$45</f>
        <v>0.01039944759</v>
      </c>
      <c r="Z42" s="78">
        <f t="shared" si="73"/>
        <v>0.01212967878</v>
      </c>
      <c r="AA42" s="78">
        <f t="shared" si="73"/>
        <v>0.003354054214</v>
      </c>
      <c r="AB42" s="78">
        <f t="shared" si="73"/>
        <v>0.003575253106</v>
      </c>
      <c r="AC42" s="78">
        <f t="shared" si="73"/>
        <v>0.0101713964</v>
      </c>
      <c r="AD42" s="78">
        <f t="shared" si="73"/>
        <v>0.009676635188</v>
      </c>
      <c r="AE42" s="78">
        <f t="shared" si="73"/>
        <v>0.001990463154</v>
      </c>
      <c r="AF42" s="78">
        <f t="shared" si="73"/>
        <v>0.003524746668</v>
      </c>
      <c r="AG42" s="78">
        <f t="shared" si="73"/>
        <v>0.02540643351</v>
      </c>
    </row>
    <row r="43">
      <c r="A43" s="76">
        <v>6.0</v>
      </c>
      <c r="B43" s="68" t="s">
        <v>96</v>
      </c>
      <c r="C43" s="96">
        <f t="shared" si="34"/>
        <v>0.689502</v>
      </c>
      <c r="D43" s="96">
        <f t="shared" si="35"/>
        <v>0.299045</v>
      </c>
      <c r="E43" s="96">
        <f t="shared" si="36"/>
        <v>0.001697</v>
      </c>
      <c r="F43" s="96">
        <f t="shared" si="37"/>
        <v>0.001508</v>
      </c>
      <c r="G43" s="96">
        <f t="shared" si="38"/>
        <v>0.001788</v>
      </c>
      <c r="H43" s="96">
        <f t="shared" si="39"/>
        <v>0.004179</v>
      </c>
      <c r="I43" s="96">
        <f t="shared" si="40"/>
        <v>0.0000131</v>
      </c>
      <c r="J43" s="96">
        <f t="shared" si="41"/>
        <v>0.0000718</v>
      </c>
      <c r="K43" s="96">
        <f t="shared" si="42"/>
        <v>0.002197</v>
      </c>
      <c r="L43" s="99">
        <f t="shared" si="43"/>
        <v>9770000000</v>
      </c>
      <c r="M43" s="65"/>
      <c r="O43" s="100">
        <f t="shared" ref="O43:W43" si="74">C43*$L43</f>
        <v>6736434540</v>
      </c>
      <c r="P43" s="100">
        <f t="shared" si="74"/>
        <v>2921669650</v>
      </c>
      <c r="Q43" s="100">
        <f t="shared" si="74"/>
        <v>16579690</v>
      </c>
      <c r="R43" s="100">
        <f t="shared" si="74"/>
        <v>14733160</v>
      </c>
      <c r="S43" s="100">
        <f t="shared" si="74"/>
        <v>17468760</v>
      </c>
      <c r="T43" s="100">
        <f t="shared" si="74"/>
        <v>40828830</v>
      </c>
      <c r="U43" s="100">
        <f t="shared" si="74"/>
        <v>127987</v>
      </c>
      <c r="V43" s="100">
        <f t="shared" si="74"/>
        <v>701486</v>
      </c>
      <c r="W43" s="100">
        <f t="shared" si="74"/>
        <v>21464690</v>
      </c>
      <c r="X43" s="65"/>
      <c r="Y43" s="78">
        <f t="shared" ref="Y43:AG43" si="75">O43/O$45</f>
        <v>0.04505414941</v>
      </c>
      <c r="Z43" s="78">
        <f t="shared" si="75"/>
        <v>0.04433497435</v>
      </c>
      <c r="AA43" s="78">
        <f t="shared" si="75"/>
        <v>0.01194539944</v>
      </c>
      <c r="AB43" s="78">
        <f t="shared" si="75"/>
        <v>0.01073860206</v>
      </c>
      <c r="AC43" s="78">
        <f t="shared" si="75"/>
        <v>0.04412303141</v>
      </c>
      <c r="AD43" s="78">
        <f t="shared" si="75"/>
        <v>0.06238346187</v>
      </c>
      <c r="AE43" s="78">
        <f t="shared" si="75"/>
        <v>0.009911041382</v>
      </c>
      <c r="AF43" s="78">
        <f t="shared" si="75"/>
        <v>0.01136642168</v>
      </c>
      <c r="AG43" s="78">
        <f t="shared" si="75"/>
        <v>0.09771213908</v>
      </c>
    </row>
    <row r="44">
      <c r="A44" s="76">
        <v>6.0</v>
      </c>
      <c r="B44" s="68" t="s">
        <v>98</v>
      </c>
      <c r="C44" s="96">
        <f t="shared" si="34"/>
        <v>0.672223</v>
      </c>
      <c r="D44" s="96">
        <f t="shared" si="35"/>
        <v>0.316682</v>
      </c>
      <c r="E44" s="96">
        <f t="shared" si="36"/>
        <v>0.001656</v>
      </c>
      <c r="F44" s="96">
        <f t="shared" si="37"/>
        <v>0.001721</v>
      </c>
      <c r="G44" s="96">
        <f t="shared" si="38"/>
        <v>0.00249</v>
      </c>
      <c r="H44" s="96">
        <f t="shared" si="39"/>
        <v>0.003727</v>
      </c>
      <c r="I44" s="96">
        <f t="shared" si="40"/>
        <v>0.00000999</v>
      </c>
      <c r="J44" s="96">
        <f t="shared" si="41"/>
        <v>0.0000878</v>
      </c>
      <c r="K44" s="96">
        <f t="shared" si="42"/>
        <v>0.001404</v>
      </c>
      <c r="L44" s="99">
        <f t="shared" si="43"/>
        <v>11200000000</v>
      </c>
      <c r="M44" s="65"/>
      <c r="O44" s="100">
        <f t="shared" ref="O44:W44" si="76">C44*$L44</f>
        <v>7528897600</v>
      </c>
      <c r="P44" s="100">
        <f t="shared" si="76"/>
        <v>3546838400</v>
      </c>
      <c r="Q44" s="100">
        <f t="shared" si="76"/>
        <v>18547200</v>
      </c>
      <c r="R44" s="100">
        <f t="shared" si="76"/>
        <v>19275200</v>
      </c>
      <c r="S44" s="100">
        <f t="shared" si="76"/>
        <v>27888000</v>
      </c>
      <c r="T44" s="100">
        <f t="shared" si="76"/>
        <v>41742400</v>
      </c>
      <c r="U44" s="100">
        <f t="shared" si="76"/>
        <v>111888</v>
      </c>
      <c r="V44" s="100">
        <f t="shared" si="76"/>
        <v>983360</v>
      </c>
      <c r="W44" s="100">
        <f t="shared" si="76"/>
        <v>15724800</v>
      </c>
      <c r="X44" s="65"/>
      <c r="Y44" s="78">
        <f t="shared" ref="Y44:AG44" si="77">O44/O$45</f>
        <v>0.05035424531</v>
      </c>
      <c r="Z44" s="78">
        <f t="shared" si="77"/>
        <v>0.05382161857</v>
      </c>
      <c r="AA44" s="78">
        <f t="shared" si="77"/>
        <v>0.01336295869</v>
      </c>
      <c r="AB44" s="78">
        <f t="shared" si="77"/>
        <v>0.01404917224</v>
      </c>
      <c r="AC44" s="78">
        <f t="shared" si="77"/>
        <v>0.07044020869</v>
      </c>
      <c r="AD44" s="78">
        <f t="shared" si="77"/>
        <v>0.06377932992</v>
      </c>
      <c r="AE44" s="78">
        <f t="shared" si="77"/>
        <v>0.008664369023</v>
      </c>
      <c r="AF44" s="78">
        <f t="shared" si="77"/>
        <v>0.01593372416</v>
      </c>
      <c r="AG44" s="78">
        <f t="shared" si="77"/>
        <v>0.07158285745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149518626550</v>
      </c>
      <c r="P45" s="102">
        <f t="shared" si="78"/>
        <v>65899883619</v>
      </c>
      <c r="Q45" s="102">
        <f t="shared" si="78"/>
        <v>1387956098</v>
      </c>
      <c r="R45" s="102">
        <f t="shared" si="78"/>
        <v>1371981187</v>
      </c>
      <c r="S45" s="102">
        <f t="shared" si="78"/>
        <v>395910241</v>
      </c>
      <c r="T45" s="102">
        <f t="shared" si="78"/>
        <v>654481633</v>
      </c>
      <c r="U45" s="102">
        <f t="shared" si="78"/>
        <v>12913577.4</v>
      </c>
      <c r="V45" s="102">
        <f t="shared" si="78"/>
        <v>61715641</v>
      </c>
      <c r="W45" s="102">
        <f t="shared" si="78"/>
        <v>219672706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>
        <v>0.0</v>
      </c>
      <c r="B49" s="107">
        <v>0.0</v>
      </c>
      <c r="C49" s="84">
        <v>-24.5502</v>
      </c>
      <c r="D49" s="106">
        <v>0.54146</v>
      </c>
      <c r="E49" s="84">
        <v>-37.605</v>
      </c>
      <c r="F49" s="106">
        <v>0.442558</v>
      </c>
      <c r="G49" s="108">
        <v>-1146.99</v>
      </c>
      <c r="H49" s="106">
        <v>0.004864</v>
      </c>
      <c r="I49" s="106">
        <v>-1239.63</v>
      </c>
      <c r="J49" s="106">
        <v>0.004255</v>
      </c>
      <c r="K49" s="106">
        <v>-645.953</v>
      </c>
      <c r="L49" s="109">
        <v>0.001587</v>
      </c>
      <c r="M49" s="107">
        <v>313.677</v>
      </c>
      <c r="N49" s="106">
        <v>0.004162</v>
      </c>
      <c r="O49" s="107">
        <v>136.537</v>
      </c>
      <c r="P49" s="109">
        <v>5.1E-5</v>
      </c>
      <c r="Q49" s="107">
        <v>1082.51</v>
      </c>
      <c r="R49" s="109">
        <v>2.12E-4</v>
      </c>
      <c r="S49" s="107">
        <v>-1660.0</v>
      </c>
      <c r="T49" s="106">
        <v>8.5E-4</v>
      </c>
      <c r="U49" s="88">
        <v>-41.6824</v>
      </c>
      <c r="V49" s="88">
        <v>15.7379</v>
      </c>
      <c r="W49" s="109">
        <v>2.12E8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>
        <v>0.0</v>
      </c>
      <c r="B50" s="107">
        <v>1.0</v>
      </c>
      <c r="C50" s="84">
        <v>-23.5348</v>
      </c>
      <c r="D50" s="106">
        <v>0.494959</v>
      </c>
      <c r="E50" s="84">
        <v>-29.5686</v>
      </c>
      <c r="F50" s="106">
        <v>0.486785</v>
      </c>
      <c r="G50" s="108">
        <v>-1075.56</v>
      </c>
      <c r="H50" s="106">
        <v>0.007061</v>
      </c>
      <c r="I50" s="106">
        <v>-1222.95</v>
      </c>
      <c r="J50" s="106">
        <v>0.004518</v>
      </c>
      <c r="K50" s="106">
        <v>-635.671</v>
      </c>
      <c r="L50" s="109">
        <v>0.001546</v>
      </c>
      <c r="M50" s="107">
        <v>331.189</v>
      </c>
      <c r="N50" s="106">
        <v>0.004162</v>
      </c>
      <c r="O50" s="107">
        <v>191.047</v>
      </c>
      <c r="P50" s="109">
        <v>2.88E-5</v>
      </c>
      <c r="Q50" s="107">
        <v>1102.77</v>
      </c>
      <c r="R50" s="109">
        <v>2.46E-4</v>
      </c>
      <c r="S50" s="107">
        <v>-1660.0</v>
      </c>
      <c r="T50" s="106">
        <v>6.95E-4</v>
      </c>
      <c r="U50" s="88">
        <v>-39.6434</v>
      </c>
      <c r="V50" s="88">
        <v>9.9623</v>
      </c>
      <c r="W50" s="109">
        <v>5.3E8</v>
      </c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>
        <v>0.0</v>
      </c>
      <c r="B51" s="107">
        <v>2.0</v>
      </c>
      <c r="C51" s="84">
        <v>-25.5443</v>
      </c>
      <c r="D51" s="106">
        <v>0.427091</v>
      </c>
      <c r="E51" s="84">
        <v>-28.8948</v>
      </c>
      <c r="F51" s="109">
        <v>0.554691</v>
      </c>
      <c r="G51" s="108">
        <v>-1326.33</v>
      </c>
      <c r="H51" s="109">
        <v>0.005436</v>
      </c>
      <c r="I51" s="106">
        <v>-1358.91</v>
      </c>
      <c r="J51" s="109">
        <v>0.005046</v>
      </c>
      <c r="K51" s="106">
        <v>-739.487</v>
      </c>
      <c r="L51" s="109">
        <v>0.001265</v>
      </c>
      <c r="M51" s="107">
        <v>280.503</v>
      </c>
      <c r="N51" s="106">
        <v>0.00554</v>
      </c>
      <c r="O51" s="107">
        <v>102.44</v>
      </c>
      <c r="P51" s="109">
        <v>6.04E-5</v>
      </c>
      <c r="Q51" s="107">
        <v>1156.65</v>
      </c>
      <c r="R51" s="109">
        <v>2.76E-4</v>
      </c>
      <c r="S51" s="107">
        <v>-1660.0</v>
      </c>
      <c r="T51" s="106">
        <v>5.94E-4</v>
      </c>
      <c r="U51" s="88">
        <v>-41.0473</v>
      </c>
      <c r="V51" s="88">
        <v>13.325</v>
      </c>
      <c r="W51" s="109">
        <v>2.96E8</v>
      </c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>
        <v>1.0</v>
      </c>
      <c r="B52" s="107">
        <v>0.0</v>
      </c>
      <c r="C52" s="84">
        <v>-25.4385</v>
      </c>
      <c r="D52" s="106">
        <v>0.293686</v>
      </c>
      <c r="E52" s="84">
        <v>-170.702</v>
      </c>
      <c r="F52" s="106">
        <v>0.654783</v>
      </c>
      <c r="G52" s="108">
        <v>-2556.61</v>
      </c>
      <c r="H52" s="109">
        <v>0.027677</v>
      </c>
      <c r="I52" s="106">
        <v>-2478.36</v>
      </c>
      <c r="J52" s="109">
        <v>0.017842</v>
      </c>
      <c r="K52" s="106">
        <v>-600.29</v>
      </c>
      <c r="L52" s="109">
        <v>0.001005</v>
      </c>
      <c r="M52" s="107">
        <v>750.96</v>
      </c>
      <c r="N52" s="106">
        <v>0.00309</v>
      </c>
      <c r="O52" s="107">
        <v>202.275</v>
      </c>
      <c r="P52" s="106">
        <v>2.55E-4</v>
      </c>
      <c r="Q52" s="107">
        <v>2406.43</v>
      </c>
      <c r="R52" s="106">
        <v>9.33E-4</v>
      </c>
      <c r="S52" s="107">
        <v>-1660.0</v>
      </c>
      <c r="T52" s="106">
        <v>7.3E-4</v>
      </c>
      <c r="U52" s="88">
        <v>-231.418</v>
      </c>
      <c r="V52" s="88">
        <v>8.46414</v>
      </c>
      <c r="W52" s="109">
        <v>7.34E8</v>
      </c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>
        <v>1.0</v>
      </c>
      <c r="B53" s="107">
        <v>1.0</v>
      </c>
      <c r="C53" s="84">
        <v>-24.9551</v>
      </c>
      <c r="D53" s="106">
        <v>0.126331</v>
      </c>
      <c r="E53" s="84">
        <v>-187.813</v>
      </c>
      <c r="F53" s="106">
        <v>0.811447</v>
      </c>
      <c r="G53" s="108">
        <v>-2303.1</v>
      </c>
      <c r="H53" s="106">
        <v>0.037285</v>
      </c>
      <c r="I53" s="106">
        <v>-2394.99</v>
      </c>
      <c r="J53" s="109">
        <v>0.018429</v>
      </c>
      <c r="K53" s="106">
        <v>-690.321</v>
      </c>
      <c r="L53" s="109">
        <v>3.82E-4</v>
      </c>
      <c r="M53" s="107">
        <v>1245.72</v>
      </c>
      <c r="N53" s="106">
        <v>0.004143</v>
      </c>
      <c r="O53" s="107">
        <v>174.483</v>
      </c>
      <c r="P53" s="106">
        <v>3.74E-4</v>
      </c>
      <c r="Q53" s="107">
        <v>2173.6</v>
      </c>
      <c r="R53" s="106">
        <v>0.001332</v>
      </c>
      <c r="S53" s="107">
        <v>-1660.0</v>
      </c>
      <c r="T53" s="109">
        <v>2.76E-4</v>
      </c>
      <c r="U53" s="88">
        <v>-278.163</v>
      </c>
      <c r="V53" s="88">
        <v>3.64651</v>
      </c>
      <c r="W53" s="109">
        <v>3.95E9</v>
      </c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>
        <v>1.0</v>
      </c>
      <c r="B54" s="107">
        <v>2.0</v>
      </c>
      <c r="C54" s="84">
        <v>-23.908</v>
      </c>
      <c r="D54" s="106">
        <v>0.019626</v>
      </c>
      <c r="E54" s="84">
        <v>-76.9268</v>
      </c>
      <c r="F54" s="106">
        <v>0.9491</v>
      </c>
      <c r="G54" s="108">
        <v>-1464.49</v>
      </c>
      <c r="H54" s="106">
        <v>0.014558</v>
      </c>
      <c r="I54" s="106">
        <v>-2143.63</v>
      </c>
      <c r="J54" s="109">
        <v>0.004496</v>
      </c>
      <c r="K54" s="106">
        <v>-708.453</v>
      </c>
      <c r="L54" s="109">
        <v>6.11E-5</v>
      </c>
      <c r="M54" s="107">
        <v>661.675</v>
      </c>
      <c r="N54" s="106">
        <v>0.010936</v>
      </c>
      <c r="O54" s="107">
        <v>86.5057</v>
      </c>
      <c r="P54" s="109">
        <v>2.52E-4</v>
      </c>
      <c r="Q54" s="107">
        <v>1049.98</v>
      </c>
      <c r="R54" s="106">
        <v>9.24E-4</v>
      </c>
      <c r="S54" s="107">
        <v>-1660.0</v>
      </c>
      <c r="T54" s="109">
        <v>4.62E-5</v>
      </c>
      <c r="U54" s="88">
        <v>-96.33</v>
      </c>
      <c r="V54" s="88">
        <v>1.96429</v>
      </c>
      <c r="W54" s="109">
        <v>1.36E10</v>
      </c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>
        <v>2.0</v>
      </c>
      <c r="B55" s="107">
        <v>0.0</v>
      </c>
      <c r="C55" s="84">
        <v>-25.0362</v>
      </c>
      <c r="D55" s="106">
        <v>0.24964</v>
      </c>
      <c r="E55" s="84">
        <v>-113.244</v>
      </c>
      <c r="F55" s="106">
        <v>0.676555</v>
      </c>
      <c r="G55" s="108">
        <v>-1954.59</v>
      </c>
      <c r="H55" s="106">
        <v>0.022516</v>
      </c>
      <c r="I55" s="106">
        <v>-2009.68</v>
      </c>
      <c r="J55" s="106">
        <v>0.039353</v>
      </c>
      <c r="K55" s="106">
        <v>-1764.82</v>
      </c>
      <c r="L55" s="109">
        <v>0.005017</v>
      </c>
      <c r="M55" s="107">
        <v>553.974</v>
      </c>
      <c r="N55" s="106">
        <v>0.003899</v>
      </c>
      <c r="O55" s="107">
        <v>136.217</v>
      </c>
      <c r="P55" s="106">
        <v>1.88E-4</v>
      </c>
      <c r="Q55" s="107">
        <v>1984.42</v>
      </c>
      <c r="R55" s="106">
        <v>8.71E-4</v>
      </c>
      <c r="S55" s="107">
        <v>-1660.0</v>
      </c>
      <c r="T55" s="109">
        <v>0.001962</v>
      </c>
      <c r="U55" s="88">
        <v>-214.16</v>
      </c>
      <c r="V55" s="88">
        <v>7.3597</v>
      </c>
      <c r="W55" s="109">
        <v>9.71E8</v>
      </c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>
        <v>2.0</v>
      </c>
      <c r="B56" s="107">
        <v>1.0</v>
      </c>
      <c r="C56" s="84">
        <v>-24.244</v>
      </c>
      <c r="D56" s="106">
        <v>0.07897</v>
      </c>
      <c r="E56" s="84">
        <v>-108.248</v>
      </c>
      <c r="F56" s="106">
        <v>0.837207</v>
      </c>
      <c r="G56" s="108">
        <v>-1343.92</v>
      </c>
      <c r="H56" s="106">
        <v>0.034844</v>
      </c>
      <c r="I56" s="106">
        <v>-1493.5</v>
      </c>
      <c r="J56" s="106">
        <v>0.03864</v>
      </c>
      <c r="K56" s="106">
        <v>-1764.53</v>
      </c>
      <c r="L56" s="106">
        <v>0.001787</v>
      </c>
      <c r="M56" s="107">
        <v>921.025</v>
      </c>
      <c r="N56" s="106">
        <v>0.006297</v>
      </c>
      <c r="O56" s="107">
        <v>104.048</v>
      </c>
      <c r="P56" s="106">
        <v>2.68E-4</v>
      </c>
      <c r="Q56" s="107">
        <v>1358.39</v>
      </c>
      <c r="R56" s="106">
        <v>0.00138</v>
      </c>
      <c r="S56" s="107">
        <v>-1660.0</v>
      </c>
      <c r="T56" s="106">
        <v>6.08E-4</v>
      </c>
      <c r="U56" s="88">
        <v>-193.538</v>
      </c>
      <c r="V56" s="88">
        <v>2.74212</v>
      </c>
      <c r="W56" s="109">
        <v>6.99E9</v>
      </c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>
        <v>2.0</v>
      </c>
      <c r="B57" s="107">
        <v>2.0</v>
      </c>
      <c r="C57" s="84">
        <v>-24.2753</v>
      </c>
      <c r="D57" s="106">
        <v>0.026487</v>
      </c>
      <c r="E57" s="84">
        <v>-64.6573</v>
      </c>
      <c r="F57" s="106">
        <v>0.895269</v>
      </c>
      <c r="G57" s="108">
        <v>-806.56</v>
      </c>
      <c r="H57" s="106">
        <v>0.034692</v>
      </c>
      <c r="I57" s="106">
        <v>-919.17</v>
      </c>
      <c r="J57" s="106">
        <v>0.032583</v>
      </c>
      <c r="K57" s="106">
        <v>-1739.29</v>
      </c>
      <c r="L57" s="106">
        <v>6.46E-4</v>
      </c>
      <c r="M57" s="107">
        <v>715.019</v>
      </c>
      <c r="N57" s="106">
        <v>0.008555</v>
      </c>
      <c r="O57" s="107">
        <v>65.6918</v>
      </c>
      <c r="P57" s="106">
        <v>2.31E-4</v>
      </c>
      <c r="Q57" s="107">
        <v>831.212</v>
      </c>
      <c r="R57" s="106">
        <v>0.001331</v>
      </c>
      <c r="S57" s="107">
        <v>-1660.0</v>
      </c>
      <c r="T57" s="106">
        <v>2.05E-4</v>
      </c>
      <c r="U57" s="88">
        <v>-110.686</v>
      </c>
      <c r="V57" s="88">
        <v>2.12348</v>
      </c>
      <c r="W57" s="109">
        <v>1.17E10</v>
      </c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>
        <v>3.0</v>
      </c>
      <c r="B58" s="107">
        <v>0.0</v>
      </c>
      <c r="C58" s="84">
        <v>-25.9919</v>
      </c>
      <c r="D58" s="106">
        <v>0.330419</v>
      </c>
      <c r="E58" s="84">
        <v>-55.4674</v>
      </c>
      <c r="F58" s="106">
        <v>0.624222</v>
      </c>
      <c r="G58" s="108">
        <v>-1395.92</v>
      </c>
      <c r="H58" s="106">
        <v>0.00972</v>
      </c>
      <c r="I58" s="106">
        <v>-1388.71</v>
      </c>
      <c r="J58" s="106">
        <v>0.011505</v>
      </c>
      <c r="K58" s="106">
        <v>-1245.44</v>
      </c>
      <c r="L58" s="109">
        <v>0.012021</v>
      </c>
      <c r="M58" s="107">
        <v>523.24</v>
      </c>
      <c r="N58" s="106">
        <v>0.003826</v>
      </c>
      <c r="O58" s="107">
        <v>111.245</v>
      </c>
      <c r="P58" s="109">
        <v>7.94E-5</v>
      </c>
      <c r="Q58" s="107">
        <v>1308.0</v>
      </c>
      <c r="R58" s="106">
        <v>3.67E-4</v>
      </c>
      <c r="S58" s="107">
        <v>-1660.0</v>
      </c>
      <c r="T58" s="106">
        <v>0.007841</v>
      </c>
      <c r="U58" s="88">
        <v>-98.2549</v>
      </c>
      <c r="V58" s="88">
        <v>5.37128</v>
      </c>
      <c r="W58" s="109">
        <v>1.82E9</v>
      </c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>
        <v>3.0</v>
      </c>
      <c r="B59" s="107">
        <v>1.0</v>
      </c>
      <c r="C59" s="84">
        <v>-25.8323</v>
      </c>
      <c r="D59" s="106">
        <v>0.235471</v>
      </c>
      <c r="E59" s="84">
        <v>-61.4075</v>
      </c>
      <c r="F59" s="106">
        <v>0.705856</v>
      </c>
      <c r="G59" s="108">
        <v>-1051.79</v>
      </c>
      <c r="H59" s="106">
        <v>0.012803</v>
      </c>
      <c r="I59" s="106">
        <v>-1014.86</v>
      </c>
      <c r="J59" s="106">
        <v>0.022907</v>
      </c>
      <c r="K59" s="106">
        <v>-1055.97</v>
      </c>
      <c r="L59" s="109">
        <v>0.012541</v>
      </c>
      <c r="M59" s="107">
        <v>609.497</v>
      </c>
      <c r="N59" s="106">
        <v>0.005307</v>
      </c>
      <c r="O59" s="107">
        <v>83.1618</v>
      </c>
      <c r="P59" s="109">
        <v>1.13E-4</v>
      </c>
      <c r="Q59" s="107">
        <v>1010.75</v>
      </c>
      <c r="R59" s="106">
        <v>6.15E-4</v>
      </c>
      <c r="S59" s="107">
        <v>-1660.0</v>
      </c>
      <c r="T59" s="106">
        <v>0.004388</v>
      </c>
      <c r="U59" s="88">
        <v>-102.802</v>
      </c>
      <c r="V59" s="88">
        <v>2.99198</v>
      </c>
      <c r="W59" s="109">
        <v>5.87E9</v>
      </c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>
        <v>3.0</v>
      </c>
      <c r="B60" s="107">
        <v>2.0</v>
      </c>
      <c r="C60" s="84">
        <v>-30.184</v>
      </c>
      <c r="D60" s="106">
        <v>0.429817</v>
      </c>
      <c r="E60" s="84">
        <v>-45.858</v>
      </c>
      <c r="F60" s="106">
        <v>0.532378</v>
      </c>
      <c r="G60" s="108">
        <v>-692.543</v>
      </c>
      <c r="H60" s="106">
        <v>0.008347</v>
      </c>
      <c r="I60" s="106">
        <v>-648.488</v>
      </c>
      <c r="J60" s="106">
        <v>0.017322</v>
      </c>
      <c r="K60" s="106">
        <v>-787.577</v>
      </c>
      <c r="L60" s="109">
        <v>0.005483</v>
      </c>
      <c r="M60" s="107">
        <v>514.77</v>
      </c>
      <c r="N60" s="106">
        <v>0.00497</v>
      </c>
      <c r="O60" s="107">
        <v>52.8284</v>
      </c>
      <c r="P60" s="109">
        <v>7.61E-5</v>
      </c>
      <c r="Q60" s="107">
        <v>650.278</v>
      </c>
      <c r="R60" s="106">
        <v>4.38E-4</v>
      </c>
      <c r="S60" s="107">
        <v>-1660.0</v>
      </c>
      <c r="T60" s="106">
        <v>0.001169</v>
      </c>
      <c r="U60" s="88">
        <v>-57.8122</v>
      </c>
      <c r="V60" s="88">
        <v>2.04749</v>
      </c>
      <c r="W60" s="109">
        <v>1.25E10</v>
      </c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>
        <v>4.0</v>
      </c>
      <c r="B61" s="107">
        <v>0.0</v>
      </c>
      <c r="C61" s="84">
        <v>-27.8947</v>
      </c>
      <c r="D61" s="106">
        <v>0.916299</v>
      </c>
      <c r="E61" s="84">
        <v>-27.6837</v>
      </c>
      <c r="F61" s="106">
        <v>0.079206</v>
      </c>
      <c r="G61" s="108">
        <v>-1172.26</v>
      </c>
      <c r="H61" s="106">
        <v>5.8E-4</v>
      </c>
      <c r="I61" s="106">
        <v>-1178.01</v>
      </c>
      <c r="J61" s="106">
        <v>6.17E-4</v>
      </c>
      <c r="K61" s="106">
        <v>-708.765</v>
      </c>
      <c r="L61" s="109">
        <v>7.46E-4</v>
      </c>
      <c r="M61" s="107">
        <v>149.425</v>
      </c>
      <c r="N61" s="109">
        <v>0.001258</v>
      </c>
      <c r="O61" s="107">
        <v>92.8865</v>
      </c>
      <c r="P61" s="109">
        <v>6.17E-6</v>
      </c>
      <c r="Q61" s="107">
        <v>1042.4</v>
      </c>
      <c r="R61" s="109">
        <v>2.63E-5</v>
      </c>
      <c r="S61" s="107">
        <v>-1660.0</v>
      </c>
      <c r="T61" s="106">
        <v>0.001263</v>
      </c>
      <c r="U61" s="88">
        <v>-31.568</v>
      </c>
      <c r="V61" s="88">
        <v>1.49073</v>
      </c>
      <c r="W61" s="109">
        <v>2.37E10</v>
      </c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>
        <v>4.0</v>
      </c>
      <c r="B62" s="107">
        <v>1.0</v>
      </c>
      <c r="C62" s="84">
        <v>-32.1346</v>
      </c>
      <c r="D62" s="106">
        <v>0.909032</v>
      </c>
      <c r="E62" s="84">
        <v>-31.4872</v>
      </c>
      <c r="F62" s="106">
        <v>0.086314</v>
      </c>
      <c r="G62" s="108">
        <v>-934.795</v>
      </c>
      <c r="H62" s="106">
        <v>7.74E-4</v>
      </c>
      <c r="I62" s="106">
        <v>-901.814</v>
      </c>
      <c r="J62" s="106">
        <v>8.59E-4</v>
      </c>
      <c r="K62" s="106">
        <v>-616.664</v>
      </c>
      <c r="L62" s="109">
        <v>0.001061</v>
      </c>
      <c r="M62" s="107">
        <v>284.982</v>
      </c>
      <c r="N62" s="109">
        <v>9.58E-4</v>
      </c>
      <c r="O62" s="107">
        <v>74.6428</v>
      </c>
      <c r="P62" s="109">
        <v>7.67E-6</v>
      </c>
      <c r="Q62" s="107">
        <v>804.577</v>
      </c>
      <c r="R62" s="109">
        <v>3.61E-5</v>
      </c>
      <c r="S62" s="107">
        <v>-1660.0</v>
      </c>
      <c r="T62" s="106">
        <v>9.59E-4</v>
      </c>
      <c r="U62" s="88">
        <v>-35.3712</v>
      </c>
      <c r="V62" s="88">
        <v>0.996341</v>
      </c>
      <c r="W62" s="109">
        <v>5.3E10</v>
      </c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>
        <v>4.0</v>
      </c>
      <c r="B63" s="107">
        <v>2.0</v>
      </c>
      <c r="C63" s="84">
        <v>-34.8104</v>
      </c>
      <c r="D63" s="106">
        <v>0.893164</v>
      </c>
      <c r="E63" s="84">
        <v>-26.8957</v>
      </c>
      <c r="F63" s="106">
        <v>0.102036</v>
      </c>
      <c r="G63" s="108">
        <v>-604.346</v>
      </c>
      <c r="H63" s="106">
        <v>8.78E-4</v>
      </c>
      <c r="I63" s="106">
        <v>-589.188</v>
      </c>
      <c r="J63" s="106">
        <v>9.89E-4</v>
      </c>
      <c r="K63" s="106">
        <v>-440.804</v>
      </c>
      <c r="L63" s="109">
        <v>0.001311</v>
      </c>
      <c r="M63" s="107">
        <v>304.931</v>
      </c>
      <c r="N63" s="109">
        <v>0.001074</v>
      </c>
      <c r="O63" s="107">
        <v>43.9694</v>
      </c>
      <c r="P63" s="109">
        <v>7.33E-6</v>
      </c>
      <c r="Q63" s="107">
        <v>547.357</v>
      </c>
      <c r="R63" s="109">
        <v>4.46E-5</v>
      </c>
      <c r="S63" s="107">
        <v>-1660.0</v>
      </c>
      <c r="T63" s="106">
        <v>4.97E-4</v>
      </c>
      <c r="U63" s="88">
        <v>-35.9993</v>
      </c>
      <c r="V63" s="88">
        <v>0.933379</v>
      </c>
      <c r="W63" s="109">
        <v>6.03E10</v>
      </c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>
        <v>5.0</v>
      </c>
      <c r="B64" s="107">
        <v>0.0</v>
      </c>
      <c r="C64" s="84">
        <v>-24.1528</v>
      </c>
      <c r="D64" s="106">
        <v>0.653324</v>
      </c>
      <c r="E64" s="84">
        <v>-18.47</v>
      </c>
      <c r="F64" s="106">
        <v>0.335859</v>
      </c>
      <c r="G64" s="108">
        <v>-986.715</v>
      </c>
      <c r="H64" s="106">
        <v>0.001956</v>
      </c>
      <c r="I64" s="106">
        <v>-875.748</v>
      </c>
      <c r="J64" s="106">
        <v>0.002061</v>
      </c>
      <c r="K64" s="106">
        <v>-465.887</v>
      </c>
      <c r="L64" s="109">
        <v>0.001692</v>
      </c>
      <c r="M64" s="107">
        <v>210.771</v>
      </c>
      <c r="N64" s="109">
        <v>0.002661</v>
      </c>
      <c r="O64" s="107">
        <v>94.6896</v>
      </c>
      <c r="P64" s="109">
        <v>1.08E-5</v>
      </c>
      <c r="Q64" s="107">
        <v>894.335</v>
      </c>
      <c r="R64" s="109">
        <v>9.14E-5</v>
      </c>
      <c r="S64" s="107">
        <v>-1660.0</v>
      </c>
      <c r="T64" s="106">
        <v>0.002345</v>
      </c>
      <c r="U64" s="88">
        <v>-29.7541</v>
      </c>
      <c r="V64" s="88">
        <v>4.70176</v>
      </c>
      <c r="W64" s="109">
        <v>2.38E9</v>
      </c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>
        <v>5.0</v>
      </c>
      <c r="B65" s="107">
        <v>1.0</v>
      </c>
      <c r="C65" s="84">
        <v>-24.6713</v>
      </c>
      <c r="D65" s="106">
        <v>0.689502</v>
      </c>
      <c r="E65" s="84">
        <v>-17.557</v>
      </c>
      <c r="F65" s="106">
        <v>0.299045</v>
      </c>
      <c r="G65" s="108">
        <v>-803.132</v>
      </c>
      <c r="H65" s="106">
        <v>0.001697</v>
      </c>
      <c r="I65" s="106">
        <v>-857.123</v>
      </c>
      <c r="J65" s="106">
        <v>0.001508</v>
      </c>
      <c r="K65" s="106">
        <v>-421.858</v>
      </c>
      <c r="L65" s="109">
        <v>0.001788</v>
      </c>
      <c r="M65" s="107">
        <v>133.051</v>
      </c>
      <c r="N65" s="109">
        <v>0.004179</v>
      </c>
      <c r="O65" s="107">
        <v>77.6948</v>
      </c>
      <c r="P65" s="109">
        <v>1.31E-5</v>
      </c>
      <c r="Q65" s="107">
        <v>760.629</v>
      </c>
      <c r="R65" s="109">
        <v>7.18E-5</v>
      </c>
      <c r="S65" s="107">
        <v>-1660.0</v>
      </c>
      <c r="T65" s="106">
        <v>0.002197</v>
      </c>
      <c r="U65" s="88">
        <v>-28.7051</v>
      </c>
      <c r="V65" s="88">
        <v>2.31959</v>
      </c>
      <c r="W65" s="109">
        <v>9.77E9</v>
      </c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>
        <v>5.0</v>
      </c>
      <c r="B66" s="107">
        <v>2.0</v>
      </c>
      <c r="C66" s="84">
        <v>-25.2613</v>
      </c>
      <c r="D66" s="106">
        <v>0.672223</v>
      </c>
      <c r="E66" s="84">
        <v>-16.9694</v>
      </c>
      <c r="F66" s="106">
        <v>0.316682</v>
      </c>
      <c r="G66" s="108">
        <v>-601.955</v>
      </c>
      <c r="H66" s="106">
        <v>0.001656</v>
      </c>
      <c r="I66" s="106">
        <v>-536.707</v>
      </c>
      <c r="J66" s="106">
        <v>0.001721</v>
      </c>
      <c r="K66" s="106">
        <v>-310.886</v>
      </c>
      <c r="L66" s="109">
        <v>0.00249</v>
      </c>
      <c r="M66" s="107">
        <v>188.229</v>
      </c>
      <c r="N66" s="109">
        <v>0.003727</v>
      </c>
      <c r="O66" s="107">
        <v>68.0641</v>
      </c>
      <c r="P66" s="109">
        <v>9.99E-6</v>
      </c>
      <c r="Q66" s="107">
        <v>481.25</v>
      </c>
      <c r="R66" s="109">
        <v>8.78E-5</v>
      </c>
      <c r="S66" s="107">
        <v>-1660.0</v>
      </c>
      <c r="T66" s="106">
        <v>0.001404</v>
      </c>
      <c r="U66" s="88">
        <v>-26.6347</v>
      </c>
      <c r="V66" s="88">
        <v>2.16424</v>
      </c>
      <c r="W66" s="109">
        <v>1.12E10</v>
      </c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>
        <v>1.04E-11</v>
      </c>
      <c r="E70" s="109">
        <v>-1.76E-12</v>
      </c>
      <c r="F70" s="109">
        <v>3.57E-11</v>
      </c>
      <c r="G70" s="109">
        <v>5.86E-11</v>
      </c>
      <c r="H70" s="109">
        <v>-3.22E-10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>
        <v>-1.76E-12</v>
      </c>
      <c r="E71" s="109">
        <v>4.56E-11</v>
      </c>
      <c r="F71" s="109">
        <v>-2.24E-9</v>
      </c>
      <c r="G71" s="109">
        <v>2.89E-10</v>
      </c>
      <c r="H71" s="109">
        <v>-1.15E-9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>
        <v>3.57E-11</v>
      </c>
      <c r="E72" s="109">
        <v>-2.24E-9</v>
      </c>
      <c r="F72" s="109">
        <v>1.45E-7</v>
      </c>
      <c r="G72" s="109">
        <v>-5.24E-8</v>
      </c>
      <c r="H72" s="109">
        <v>8.8E-8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>
        <v>5.86E-11</v>
      </c>
      <c r="E73" s="109">
        <v>2.89E-10</v>
      </c>
      <c r="F73" s="109">
        <v>-5.24E-8</v>
      </c>
      <c r="G73" s="109">
        <v>5.17E-8</v>
      </c>
      <c r="H73" s="109">
        <v>-5.99E-8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>
        <v>-3.22E-10</v>
      </c>
      <c r="E74" s="109">
        <v>-1.15E-9</v>
      </c>
      <c r="F74" s="109">
        <v>8.8E-8</v>
      </c>
      <c r="G74" s="109">
        <v>-5.99E-8</v>
      </c>
      <c r="H74" s="109">
        <v>2.08E-7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topLeftCell="C1" activePane="topRight" state="frozen"/>
      <selection activeCell="D2" sqref="D2" pane="topRight"/>
    </sheetView>
  </sheetViews>
  <sheetFormatPr customHeight="1" defaultColWidth="14.43" defaultRowHeight="15.75"/>
  <cols>
    <col customWidth="1" min="1" max="1" width="2.43"/>
    <col customWidth="1" min="2" max="2" width="2.57"/>
    <col customWidth="1" min="4" max="4" width="13.14"/>
    <col customWidth="1" min="5" max="5" width="19.0"/>
    <col customWidth="1" min="6" max="6" width="18.86"/>
    <col customWidth="1" min="7" max="7" width="17.0"/>
    <col customWidth="1" min="14" max="14" width="16.71"/>
    <col customWidth="1" min="16" max="16" width="13.43"/>
    <col customWidth="1" min="17" max="17" width="18.57"/>
    <col customWidth="1" min="18" max="18" width="19.14"/>
    <col customWidth="1" min="19" max="19" width="18.71"/>
    <col customWidth="1" min="22" max="22" width="17.57"/>
    <col customWidth="1" min="25" max="25" width="13.86"/>
    <col customWidth="1" min="26" max="26" width="15.14"/>
    <col customWidth="1" min="27" max="27" width="19.0"/>
    <col customWidth="1" min="28" max="28" width="19.71"/>
    <col customWidth="1" min="29" max="29" width="17.29"/>
  </cols>
  <sheetData>
    <row r="1">
      <c r="A1" s="65"/>
      <c r="B1" s="66"/>
      <c r="C1" s="67" t="s">
        <v>79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</row>
    <row r="2">
      <c r="A2" s="65"/>
      <c r="B2" s="65"/>
      <c r="C2" s="69" t="s">
        <v>80</v>
      </c>
      <c r="G2" s="70" t="s">
        <v>81</v>
      </c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>
      <c r="A3" s="65"/>
      <c r="B3" s="65"/>
      <c r="C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</row>
    <row r="4">
      <c r="A4" s="68"/>
      <c r="B4" s="68"/>
      <c r="C4" s="23" t="s">
        <v>82</v>
      </c>
      <c r="D4" s="23" t="s">
        <v>83</v>
      </c>
      <c r="E4" s="23" t="s">
        <v>15</v>
      </c>
      <c r="F4" s="23" t="s">
        <v>16</v>
      </c>
      <c r="G4" s="23" t="s">
        <v>17</v>
      </c>
      <c r="H4" s="23" t="s">
        <v>84</v>
      </c>
      <c r="I4" s="23" t="s">
        <v>85</v>
      </c>
      <c r="J4" s="23" t="s">
        <v>86</v>
      </c>
      <c r="K4" s="23" t="s">
        <v>87</v>
      </c>
      <c r="L4" s="65"/>
      <c r="M4" s="23"/>
      <c r="N4" s="23"/>
      <c r="O4" s="65"/>
      <c r="P4" s="23"/>
      <c r="S4" s="65"/>
      <c r="T4" s="65"/>
      <c r="U4" s="65"/>
      <c r="V4" s="23"/>
      <c r="W4" s="23"/>
      <c r="X4" s="71"/>
      <c r="Y4" s="71"/>
      <c r="Z4" s="65"/>
      <c r="AA4" s="65"/>
      <c r="AB4" s="65"/>
      <c r="AC4" s="65"/>
      <c r="AD4" s="65"/>
      <c r="AE4" s="65"/>
      <c r="AF4" s="65"/>
      <c r="AG4" s="65"/>
    </row>
    <row r="5">
      <c r="A5" s="72" t="s">
        <v>88</v>
      </c>
      <c r="B5" s="72" t="s">
        <v>89</v>
      </c>
      <c r="C5" s="73" t="s">
        <v>90</v>
      </c>
      <c r="D5" s="73" t="s">
        <v>90</v>
      </c>
      <c r="E5" s="73" t="s">
        <v>90</v>
      </c>
      <c r="F5" s="73" t="s">
        <v>90</v>
      </c>
      <c r="G5" s="73" t="s">
        <v>90</v>
      </c>
      <c r="H5" s="73" t="s">
        <v>90</v>
      </c>
      <c r="I5" s="73" t="s">
        <v>90</v>
      </c>
      <c r="J5" s="73" t="s">
        <v>90</v>
      </c>
      <c r="K5" s="73" t="s">
        <v>90</v>
      </c>
      <c r="L5" s="73" t="s">
        <v>91</v>
      </c>
      <c r="M5" s="73" t="s">
        <v>92</v>
      </c>
      <c r="N5" s="74" t="s">
        <v>93</v>
      </c>
      <c r="O5" s="65"/>
      <c r="P5" s="23"/>
      <c r="Q5" s="75"/>
      <c r="R5" s="75"/>
      <c r="S5" s="65"/>
      <c r="T5" s="65"/>
      <c r="U5" s="65"/>
      <c r="V5" s="23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>
      <c r="A6" s="76">
        <v>1.0</v>
      </c>
      <c r="B6" s="68" t="s">
        <v>94</v>
      </c>
      <c r="C6" s="77" t="str">
        <f t="shared" ref="C6:C23" si="2">(C49*D49)/L6</f>
        <v>#DIV/0!</v>
      </c>
      <c r="D6" s="77" t="str">
        <f t="shared" ref="D6:D23" si="3">(E49*F49)/L6</f>
        <v>#DIV/0!</v>
      </c>
      <c r="E6" s="77" t="str">
        <f t="shared" ref="E6:E23" si="4">(G49*H49)/$L6</f>
        <v>#DIV/0!</v>
      </c>
      <c r="F6" s="77" t="str">
        <f t="shared" ref="F6:F23" si="5">(J49*I49)/$L6</f>
        <v>#DIV/0!</v>
      </c>
      <c r="G6" s="77" t="str">
        <f t="shared" ref="G6:G23" si="6">(K49*L49)/$L6</f>
        <v>#DIV/0!</v>
      </c>
      <c r="H6" s="77" t="str">
        <f t="shared" ref="H6:H23" si="7">(M49*N49)/L6</f>
        <v>#DIV/0!</v>
      </c>
      <c r="I6" s="77" t="str">
        <f t="shared" ref="I6:I23" si="8">(O49*P49)/L6</f>
        <v>#DIV/0!</v>
      </c>
      <c r="J6" s="77" t="str">
        <f t="shared" ref="J6:J23" si="9">(Q49*R49)/L6</f>
        <v>#DIV/0!</v>
      </c>
      <c r="K6" s="77" t="str">
        <f t="shared" ref="K6:K23" si="10">(S49*T49)/L6</f>
        <v>#DIV/0!</v>
      </c>
      <c r="L6" s="23" t="str">
        <f t="shared" ref="L6:M6" si="1">U49</f>
        <v/>
      </c>
      <c r="M6" s="23" t="str">
        <f t="shared" si="1"/>
        <v/>
      </c>
      <c r="N6" s="78" t="str">
        <f t="shared" ref="N6:N23" si="12">M6/abs(L6)</f>
        <v>#DIV/0!</v>
      </c>
      <c r="O6" s="65"/>
      <c r="P6" s="65"/>
      <c r="Q6" s="65"/>
      <c r="R6" s="65"/>
      <c r="S6" s="79"/>
      <c r="T6" s="80" t="s">
        <v>95</v>
      </c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</row>
    <row r="7">
      <c r="A7" s="76">
        <v>1.0</v>
      </c>
      <c r="B7" s="68" t="s">
        <v>96</v>
      </c>
      <c r="C7" s="77" t="str">
        <f t="shared" si="2"/>
        <v>#DIV/0!</v>
      </c>
      <c r="D7" s="77" t="str">
        <f t="shared" si="3"/>
        <v>#DIV/0!</v>
      </c>
      <c r="E7" s="77" t="str">
        <f t="shared" si="4"/>
        <v>#DIV/0!</v>
      </c>
      <c r="F7" s="77" t="str">
        <f t="shared" si="5"/>
        <v>#DIV/0!</v>
      </c>
      <c r="G7" s="77" t="str">
        <f t="shared" si="6"/>
        <v>#DIV/0!</v>
      </c>
      <c r="H7" s="77" t="str">
        <f t="shared" si="7"/>
        <v>#DIV/0!</v>
      </c>
      <c r="I7" s="77" t="str">
        <f t="shared" si="8"/>
        <v>#DIV/0!</v>
      </c>
      <c r="J7" s="77" t="str">
        <f t="shared" si="9"/>
        <v>#DIV/0!</v>
      </c>
      <c r="K7" s="77" t="str">
        <f t="shared" si="10"/>
        <v>#DIV/0!</v>
      </c>
      <c r="L7" s="23" t="str">
        <f t="shared" ref="L7:M7" si="11">U50</f>
        <v/>
      </c>
      <c r="M7" s="23" t="str">
        <f t="shared" si="11"/>
        <v/>
      </c>
      <c r="N7" s="78" t="str">
        <f t="shared" si="12"/>
        <v>#DIV/0!</v>
      </c>
      <c r="O7" s="81" t="s">
        <v>97</v>
      </c>
      <c r="S7" s="79"/>
      <c r="T7" s="81" t="s">
        <v>97</v>
      </c>
      <c r="X7" s="65"/>
      <c r="Y7" s="65"/>
      <c r="Z7" s="65"/>
      <c r="AA7" s="65"/>
      <c r="AB7" s="65"/>
      <c r="AC7" s="65"/>
      <c r="AD7" s="65"/>
      <c r="AE7" s="65"/>
      <c r="AF7" s="65"/>
      <c r="AG7" s="65"/>
    </row>
    <row r="8">
      <c r="A8" s="76">
        <v>1.0</v>
      </c>
      <c r="B8" s="68" t="s">
        <v>98</v>
      </c>
      <c r="C8" s="77" t="str">
        <f t="shared" si="2"/>
        <v>#DIV/0!</v>
      </c>
      <c r="D8" s="77" t="str">
        <f t="shared" si="3"/>
        <v>#DIV/0!</v>
      </c>
      <c r="E8" s="77" t="str">
        <f t="shared" si="4"/>
        <v>#DIV/0!</v>
      </c>
      <c r="F8" s="77" t="str">
        <f t="shared" si="5"/>
        <v>#DIV/0!</v>
      </c>
      <c r="G8" s="77" t="str">
        <f t="shared" si="6"/>
        <v>#DIV/0!</v>
      </c>
      <c r="H8" s="77" t="str">
        <f t="shared" si="7"/>
        <v>#DIV/0!</v>
      </c>
      <c r="I8" s="77" t="str">
        <f t="shared" si="8"/>
        <v>#DIV/0!</v>
      </c>
      <c r="J8" s="77" t="str">
        <f t="shared" si="9"/>
        <v>#DIV/0!</v>
      </c>
      <c r="K8" s="77" t="str">
        <f t="shared" si="10"/>
        <v>#DIV/0!</v>
      </c>
      <c r="L8" s="23" t="str">
        <f t="shared" ref="L8:M8" si="13">U51</f>
        <v/>
      </c>
      <c r="M8" s="23" t="str">
        <f t="shared" si="13"/>
        <v/>
      </c>
      <c r="N8" s="78" t="str">
        <f t="shared" si="12"/>
        <v>#DIV/0!</v>
      </c>
      <c r="O8" s="82" t="s">
        <v>18</v>
      </c>
      <c r="P8" s="82" t="s">
        <v>99</v>
      </c>
      <c r="Q8" s="82" t="s">
        <v>100</v>
      </c>
      <c r="R8" s="82" t="s">
        <v>101</v>
      </c>
      <c r="S8" s="83" t="s">
        <v>102</v>
      </c>
      <c r="T8" s="82" t="s">
        <v>18</v>
      </c>
      <c r="U8" s="82" t="s">
        <v>99</v>
      </c>
      <c r="V8" s="82" t="s">
        <v>100</v>
      </c>
      <c r="W8" s="82" t="s">
        <v>101</v>
      </c>
      <c r="X8" s="65"/>
      <c r="Y8" s="65"/>
      <c r="Z8" s="65"/>
      <c r="AA8" s="65"/>
      <c r="AB8" s="65"/>
      <c r="AC8" s="65"/>
      <c r="AD8" s="65"/>
      <c r="AE8" s="65"/>
      <c r="AF8" s="65"/>
      <c r="AG8" s="65"/>
    </row>
    <row r="9">
      <c r="A9" s="76">
        <v>2.0</v>
      </c>
      <c r="B9" s="68" t="s">
        <v>94</v>
      </c>
      <c r="C9" s="77" t="str">
        <f t="shared" si="2"/>
        <v>#DIV/0!</v>
      </c>
      <c r="D9" s="77" t="str">
        <f t="shared" si="3"/>
        <v>#DIV/0!</v>
      </c>
      <c r="E9" s="77" t="str">
        <f t="shared" si="4"/>
        <v>#DIV/0!</v>
      </c>
      <c r="F9" s="77" t="str">
        <f t="shared" si="5"/>
        <v>#DIV/0!</v>
      </c>
      <c r="G9" s="77" t="str">
        <f t="shared" si="6"/>
        <v>#DIV/0!</v>
      </c>
      <c r="H9" s="77" t="str">
        <f t="shared" si="7"/>
        <v>#DIV/0!</v>
      </c>
      <c r="I9" s="77" t="str">
        <f t="shared" si="8"/>
        <v>#DIV/0!</v>
      </c>
      <c r="J9" s="77" t="str">
        <f t="shared" si="9"/>
        <v>#DIV/0!</v>
      </c>
      <c r="K9" s="77" t="str">
        <f t="shared" si="10"/>
        <v>#DIV/0!</v>
      </c>
      <c r="L9" s="23" t="str">
        <f t="shared" ref="L9:M9" si="14">U52</f>
        <v/>
      </c>
      <c r="M9" s="23" t="str">
        <f t="shared" si="14"/>
        <v/>
      </c>
      <c r="N9" s="78" t="str">
        <f t="shared" si="12"/>
        <v>#DIV/0!</v>
      </c>
      <c r="O9" s="82" t="s">
        <v>13</v>
      </c>
      <c r="P9" s="84"/>
      <c r="Q9" s="84"/>
      <c r="R9" s="85" t="str">
        <f t="shared" ref="R9:R13" si="16">Q9/abs(P9)</f>
        <v>#DIV/0!</v>
      </c>
      <c r="S9" s="86" t="str">
        <f>R9/sqrt(sum(Y39:Y41))</f>
        <v>#DIV/0!</v>
      </c>
      <c r="T9" s="82" t="s">
        <v>13</v>
      </c>
      <c r="U9" s="87">
        <v>-34.8017</v>
      </c>
      <c r="V9" s="87">
        <v>0.758986</v>
      </c>
      <c r="W9" s="85">
        <f t="shared" ref="W9:W13" si="17">V9/abs(U9)</f>
        <v>0.02180887715</v>
      </c>
      <c r="X9" s="65"/>
      <c r="Y9" s="65"/>
      <c r="Z9" s="65"/>
      <c r="AA9" s="65"/>
      <c r="AB9" s="65"/>
      <c r="AC9" s="65"/>
      <c r="AD9" s="65"/>
      <c r="AE9" s="65"/>
      <c r="AF9" s="65"/>
      <c r="AG9" s="65"/>
    </row>
    <row r="10">
      <c r="A10" s="76">
        <v>2.0</v>
      </c>
      <c r="B10" s="68" t="s">
        <v>96</v>
      </c>
      <c r="C10" s="77" t="str">
        <f t="shared" si="2"/>
        <v>#DIV/0!</v>
      </c>
      <c r="D10" s="77" t="str">
        <f t="shared" si="3"/>
        <v>#DIV/0!</v>
      </c>
      <c r="E10" s="77" t="str">
        <f t="shared" si="4"/>
        <v>#DIV/0!</v>
      </c>
      <c r="F10" s="77" t="str">
        <f t="shared" si="5"/>
        <v>#DIV/0!</v>
      </c>
      <c r="G10" s="77" t="str">
        <f t="shared" si="6"/>
        <v>#DIV/0!</v>
      </c>
      <c r="H10" s="77" t="str">
        <f t="shared" si="7"/>
        <v>#DIV/0!</v>
      </c>
      <c r="I10" s="77" t="str">
        <f t="shared" si="8"/>
        <v>#DIV/0!</v>
      </c>
      <c r="J10" s="77" t="str">
        <f t="shared" si="9"/>
        <v>#DIV/0!</v>
      </c>
      <c r="K10" s="77" t="str">
        <f t="shared" si="10"/>
        <v>#DIV/0!</v>
      </c>
      <c r="L10" s="23" t="str">
        <f t="shared" ref="L10:M10" si="15">U53</f>
        <v/>
      </c>
      <c r="M10" s="23" t="str">
        <f t="shared" si="15"/>
        <v/>
      </c>
      <c r="N10" s="78" t="str">
        <f t="shared" si="12"/>
        <v>#DIV/0!</v>
      </c>
      <c r="O10" s="82" t="s">
        <v>103</v>
      </c>
      <c r="P10" s="84"/>
      <c r="Q10" s="84"/>
      <c r="R10" s="85" t="str">
        <f t="shared" si="16"/>
        <v>#DIV/0!</v>
      </c>
      <c r="S10" s="79"/>
      <c r="T10" s="82" t="s">
        <v>103</v>
      </c>
      <c r="U10" s="87">
        <v>-30.6255</v>
      </c>
      <c r="V10" s="87">
        <v>2.10621</v>
      </c>
      <c r="W10" s="85">
        <f t="shared" si="17"/>
        <v>0.06877308126</v>
      </c>
      <c r="X10" s="65"/>
      <c r="Y10" s="65"/>
      <c r="Z10" s="65"/>
      <c r="AA10" s="65"/>
      <c r="AB10" s="65"/>
      <c r="AC10" s="65"/>
      <c r="AD10" s="65"/>
      <c r="AE10" s="65"/>
      <c r="AF10" s="65"/>
      <c r="AG10" s="65"/>
    </row>
    <row r="11">
      <c r="A11" s="76">
        <v>2.0</v>
      </c>
      <c r="B11" s="68" t="s">
        <v>98</v>
      </c>
      <c r="C11" s="77" t="str">
        <f t="shared" si="2"/>
        <v>#DIV/0!</v>
      </c>
      <c r="D11" s="77" t="str">
        <f t="shared" si="3"/>
        <v>#DIV/0!</v>
      </c>
      <c r="E11" s="77" t="str">
        <f t="shared" si="4"/>
        <v>#DIV/0!</v>
      </c>
      <c r="F11" s="77" t="str">
        <f t="shared" si="5"/>
        <v>#DIV/0!</v>
      </c>
      <c r="G11" s="77" t="str">
        <f t="shared" si="6"/>
        <v>#DIV/0!</v>
      </c>
      <c r="H11" s="77" t="str">
        <f t="shared" si="7"/>
        <v>#DIV/0!</v>
      </c>
      <c r="I11" s="77" t="str">
        <f t="shared" si="8"/>
        <v>#DIV/0!</v>
      </c>
      <c r="J11" s="77" t="str">
        <f t="shared" si="9"/>
        <v>#DIV/0!</v>
      </c>
      <c r="K11" s="77" t="str">
        <f t="shared" si="10"/>
        <v>#DIV/0!</v>
      </c>
      <c r="L11" s="23" t="str">
        <f t="shared" ref="L11:M11" si="18">U54</f>
        <v/>
      </c>
      <c r="M11" s="23" t="str">
        <f t="shared" si="18"/>
        <v/>
      </c>
      <c r="N11" s="78" t="str">
        <f t="shared" si="12"/>
        <v>#DIV/0!</v>
      </c>
      <c r="O11" s="82" t="s">
        <v>104</v>
      </c>
      <c r="P11" s="84"/>
      <c r="Q11" s="84"/>
      <c r="R11" s="85" t="str">
        <f t="shared" si="16"/>
        <v>#DIV/0!</v>
      </c>
      <c r="S11" s="79"/>
      <c r="T11" s="82" t="s">
        <v>104</v>
      </c>
      <c r="U11" s="87">
        <v>-606.41</v>
      </c>
      <c r="V11" s="87">
        <v>110.677</v>
      </c>
      <c r="W11" s="85">
        <f t="shared" si="17"/>
        <v>0.1825118319</v>
      </c>
      <c r="X11" s="65"/>
      <c r="Y11" s="65"/>
      <c r="Z11" s="65"/>
      <c r="AA11" s="65"/>
      <c r="AB11" s="65"/>
      <c r="AC11" s="65"/>
      <c r="AD11" s="65"/>
      <c r="AE11" s="65"/>
      <c r="AF11" s="65"/>
      <c r="AG11" s="65"/>
    </row>
    <row r="12">
      <c r="A12" s="76">
        <v>3.0</v>
      </c>
      <c r="B12" s="68" t="s">
        <v>94</v>
      </c>
      <c r="C12" s="77" t="str">
        <f t="shared" si="2"/>
        <v>#DIV/0!</v>
      </c>
      <c r="D12" s="77" t="str">
        <f t="shared" si="3"/>
        <v>#DIV/0!</v>
      </c>
      <c r="E12" s="77" t="str">
        <f t="shared" si="4"/>
        <v>#DIV/0!</v>
      </c>
      <c r="F12" s="77" t="str">
        <f t="shared" si="5"/>
        <v>#DIV/0!</v>
      </c>
      <c r="G12" s="77" t="str">
        <f t="shared" si="6"/>
        <v>#DIV/0!</v>
      </c>
      <c r="H12" s="77" t="str">
        <f t="shared" si="7"/>
        <v>#DIV/0!</v>
      </c>
      <c r="I12" s="77" t="str">
        <f t="shared" si="8"/>
        <v>#DIV/0!</v>
      </c>
      <c r="J12" s="77" t="str">
        <f t="shared" si="9"/>
        <v>#DIV/0!</v>
      </c>
      <c r="K12" s="77" t="str">
        <f t="shared" si="10"/>
        <v>#DIV/0!</v>
      </c>
      <c r="L12" s="23" t="str">
        <f t="shared" ref="L12:M12" si="19">U55</f>
        <v/>
      </c>
      <c r="M12" s="23" t="str">
        <f t="shared" si="19"/>
        <v/>
      </c>
      <c r="N12" s="78" t="str">
        <f t="shared" si="12"/>
        <v>#DIV/0!</v>
      </c>
      <c r="O12" s="82" t="s">
        <v>105</v>
      </c>
      <c r="P12" s="84"/>
      <c r="Q12" s="84"/>
      <c r="R12" s="85" t="str">
        <f t="shared" si="16"/>
        <v>#DIV/0!</v>
      </c>
      <c r="S12" s="79"/>
      <c r="T12" s="82" t="s">
        <v>105</v>
      </c>
      <c r="U12" s="87">
        <v>-604.232</v>
      </c>
      <c r="V12" s="87">
        <v>58.9211</v>
      </c>
      <c r="W12" s="85">
        <f t="shared" si="17"/>
        <v>0.09751403434</v>
      </c>
      <c r="X12" s="65"/>
      <c r="Y12" s="65"/>
      <c r="Z12" s="65"/>
      <c r="AA12" s="65"/>
      <c r="AB12" s="65"/>
      <c r="AC12" s="65"/>
      <c r="AD12" s="65"/>
      <c r="AE12" s="65"/>
      <c r="AF12" s="65"/>
      <c r="AG12" s="65"/>
    </row>
    <row r="13">
      <c r="A13" s="76">
        <v>3.0</v>
      </c>
      <c r="B13" s="68" t="s">
        <v>96</v>
      </c>
      <c r="C13" s="77" t="str">
        <f t="shared" si="2"/>
        <v>#DIV/0!</v>
      </c>
      <c r="D13" s="77" t="str">
        <f t="shared" si="3"/>
        <v>#DIV/0!</v>
      </c>
      <c r="E13" s="77" t="str">
        <f t="shared" si="4"/>
        <v>#DIV/0!</v>
      </c>
      <c r="F13" s="77" t="str">
        <f t="shared" si="5"/>
        <v>#DIV/0!</v>
      </c>
      <c r="G13" s="77" t="str">
        <f t="shared" si="6"/>
        <v>#DIV/0!</v>
      </c>
      <c r="H13" s="77" t="str">
        <f t="shared" si="7"/>
        <v>#DIV/0!</v>
      </c>
      <c r="I13" s="77" t="str">
        <f t="shared" si="8"/>
        <v>#DIV/0!</v>
      </c>
      <c r="J13" s="77" t="str">
        <f t="shared" si="9"/>
        <v>#DIV/0!</v>
      </c>
      <c r="K13" s="77" t="str">
        <f t="shared" si="10"/>
        <v>#DIV/0!</v>
      </c>
      <c r="L13" s="23" t="str">
        <f t="shared" ref="L13:M13" si="20">U56</f>
        <v/>
      </c>
      <c r="M13" s="23" t="str">
        <f t="shared" si="20"/>
        <v/>
      </c>
      <c r="N13" s="78" t="str">
        <f t="shared" si="12"/>
        <v>#DIV/0!</v>
      </c>
      <c r="O13" s="82" t="s">
        <v>106</v>
      </c>
      <c r="P13" s="84"/>
      <c r="Q13" s="84"/>
      <c r="R13" s="85" t="str">
        <f t="shared" si="16"/>
        <v>#DIV/0!</v>
      </c>
      <c r="S13" s="79"/>
      <c r="T13" s="82" t="s">
        <v>106</v>
      </c>
      <c r="U13" s="88">
        <v>-491.216</v>
      </c>
      <c r="V13" s="89">
        <v>141.79</v>
      </c>
      <c r="W13" s="85">
        <f t="shared" si="17"/>
        <v>0.2886510211</v>
      </c>
      <c r="X13" s="65"/>
      <c r="Y13" s="65"/>
      <c r="Z13" s="65"/>
      <c r="AA13" s="65"/>
      <c r="AB13" s="65"/>
      <c r="AC13" s="65"/>
      <c r="AD13" s="65"/>
      <c r="AE13" s="65"/>
      <c r="AF13" s="65"/>
      <c r="AG13" s="65"/>
    </row>
    <row r="14">
      <c r="A14" s="76">
        <v>3.0</v>
      </c>
      <c r="B14" s="68" t="s">
        <v>98</v>
      </c>
      <c r="C14" s="77" t="str">
        <f t="shared" si="2"/>
        <v>#DIV/0!</v>
      </c>
      <c r="D14" s="77" t="str">
        <f t="shared" si="3"/>
        <v>#DIV/0!</v>
      </c>
      <c r="E14" s="77" t="str">
        <f t="shared" si="4"/>
        <v>#DIV/0!</v>
      </c>
      <c r="F14" s="77" t="str">
        <f t="shared" si="5"/>
        <v>#DIV/0!</v>
      </c>
      <c r="G14" s="77" t="str">
        <f t="shared" si="6"/>
        <v>#DIV/0!</v>
      </c>
      <c r="H14" s="77" t="str">
        <f t="shared" si="7"/>
        <v>#DIV/0!</v>
      </c>
      <c r="I14" s="77" t="str">
        <f t="shared" si="8"/>
        <v>#DIV/0!</v>
      </c>
      <c r="J14" s="77" t="str">
        <f t="shared" si="9"/>
        <v>#DIV/0!</v>
      </c>
      <c r="K14" s="77" t="str">
        <f t="shared" si="10"/>
        <v>#DIV/0!</v>
      </c>
      <c r="L14" s="23" t="str">
        <f t="shared" ref="L14:M14" si="21">U57</f>
        <v/>
      </c>
      <c r="M14" s="23" t="str">
        <f t="shared" si="21"/>
        <v/>
      </c>
      <c r="N14" s="78" t="str">
        <f t="shared" si="12"/>
        <v>#DIV/0!</v>
      </c>
      <c r="P14" s="90"/>
      <c r="Q14" s="91"/>
      <c r="R14" s="92"/>
      <c r="S14" s="79"/>
      <c r="X14" s="65"/>
      <c r="Y14" s="65"/>
      <c r="Z14" s="65"/>
      <c r="AA14" s="65"/>
      <c r="AB14" s="65"/>
      <c r="AC14" s="65"/>
      <c r="AD14" s="65"/>
      <c r="AE14" s="65"/>
      <c r="AF14" s="65"/>
      <c r="AG14" s="65"/>
    </row>
    <row r="15">
      <c r="A15" s="76">
        <v>4.0</v>
      </c>
      <c r="B15" s="68" t="s">
        <v>94</v>
      </c>
      <c r="C15" s="77" t="str">
        <f t="shared" si="2"/>
        <v>#DIV/0!</v>
      </c>
      <c r="D15" s="77" t="str">
        <f t="shared" si="3"/>
        <v>#DIV/0!</v>
      </c>
      <c r="E15" s="77" t="str">
        <f t="shared" si="4"/>
        <v>#DIV/0!</v>
      </c>
      <c r="F15" s="77" t="str">
        <f t="shared" si="5"/>
        <v>#DIV/0!</v>
      </c>
      <c r="G15" s="77" t="str">
        <f t="shared" si="6"/>
        <v>#DIV/0!</v>
      </c>
      <c r="H15" s="77" t="str">
        <f t="shared" si="7"/>
        <v>#DIV/0!</v>
      </c>
      <c r="I15" s="77" t="str">
        <f t="shared" si="8"/>
        <v>#DIV/0!</v>
      </c>
      <c r="J15" s="77" t="str">
        <f t="shared" si="9"/>
        <v>#DIV/0!</v>
      </c>
      <c r="K15" s="77" t="str">
        <f t="shared" si="10"/>
        <v>#DIV/0!</v>
      </c>
      <c r="L15" s="23" t="str">
        <f t="shared" ref="L15:M15" si="22">U58</f>
        <v/>
      </c>
      <c r="M15" s="23" t="str">
        <f t="shared" si="22"/>
        <v/>
      </c>
      <c r="N15" s="78" t="str">
        <f t="shared" si="12"/>
        <v>#DIV/0!</v>
      </c>
      <c r="P15" s="23"/>
      <c r="Q15" s="93"/>
      <c r="R15" s="93"/>
      <c r="S15" s="79"/>
      <c r="T15" s="65"/>
      <c r="U15" s="65"/>
      <c r="V15" s="79"/>
      <c r="W15" s="94"/>
      <c r="X15" s="65"/>
      <c r="Y15" s="65"/>
      <c r="Z15" s="65"/>
      <c r="AA15" s="65"/>
      <c r="AB15" s="65"/>
      <c r="AC15" s="65"/>
      <c r="AD15" s="65"/>
      <c r="AE15" s="65"/>
      <c r="AF15" s="65"/>
      <c r="AG15" s="65"/>
    </row>
    <row r="16">
      <c r="A16" s="76">
        <v>4.0</v>
      </c>
      <c r="B16" s="68" t="s">
        <v>96</v>
      </c>
      <c r="C16" s="77" t="str">
        <f t="shared" si="2"/>
        <v>#DIV/0!</v>
      </c>
      <c r="D16" s="77" t="str">
        <f t="shared" si="3"/>
        <v>#DIV/0!</v>
      </c>
      <c r="E16" s="77" t="str">
        <f t="shared" si="4"/>
        <v>#DIV/0!</v>
      </c>
      <c r="F16" s="77" t="str">
        <f t="shared" si="5"/>
        <v>#DIV/0!</v>
      </c>
      <c r="G16" s="77" t="str">
        <f t="shared" si="6"/>
        <v>#DIV/0!</v>
      </c>
      <c r="H16" s="77" t="str">
        <f t="shared" si="7"/>
        <v>#DIV/0!</v>
      </c>
      <c r="I16" s="77" t="str">
        <f t="shared" si="8"/>
        <v>#DIV/0!</v>
      </c>
      <c r="J16" s="77" t="str">
        <f t="shared" si="9"/>
        <v>#DIV/0!</v>
      </c>
      <c r="K16" s="77" t="str">
        <f t="shared" si="10"/>
        <v>#DIV/0!</v>
      </c>
      <c r="L16" s="23" t="str">
        <f t="shared" ref="L16:M16" si="23">U59</f>
        <v/>
      </c>
      <c r="M16" s="23" t="str">
        <f t="shared" si="23"/>
        <v/>
      </c>
      <c r="N16" s="78" t="str">
        <f t="shared" si="12"/>
        <v>#DIV/0!</v>
      </c>
      <c r="P16" s="23"/>
      <c r="Q16" s="93"/>
      <c r="S16" s="95" t="s">
        <v>107</v>
      </c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  <c r="AG16" s="65"/>
    </row>
    <row r="17">
      <c r="A17" s="76">
        <v>4.0</v>
      </c>
      <c r="B17" s="68" t="s">
        <v>98</v>
      </c>
      <c r="C17" s="77" t="str">
        <f t="shared" si="2"/>
        <v>#DIV/0!</v>
      </c>
      <c r="D17" s="77" t="str">
        <f t="shared" si="3"/>
        <v>#DIV/0!</v>
      </c>
      <c r="E17" s="77" t="str">
        <f t="shared" si="4"/>
        <v>#DIV/0!</v>
      </c>
      <c r="F17" s="77" t="str">
        <f t="shared" si="5"/>
        <v>#DIV/0!</v>
      </c>
      <c r="G17" s="77" t="str">
        <f t="shared" si="6"/>
        <v>#DIV/0!</v>
      </c>
      <c r="H17" s="77" t="str">
        <f t="shared" si="7"/>
        <v>#DIV/0!</v>
      </c>
      <c r="I17" s="77" t="str">
        <f t="shared" si="8"/>
        <v>#DIV/0!</v>
      </c>
      <c r="J17" s="77" t="str">
        <f t="shared" si="9"/>
        <v>#DIV/0!</v>
      </c>
      <c r="K17" s="77" t="str">
        <f t="shared" si="10"/>
        <v>#DIV/0!</v>
      </c>
      <c r="L17" s="23" t="str">
        <f t="shared" ref="L17:M17" si="24">U60</f>
        <v/>
      </c>
      <c r="M17" s="23" t="str">
        <f t="shared" si="24"/>
        <v/>
      </c>
      <c r="N17" s="78" t="str">
        <f t="shared" si="12"/>
        <v>#DIV/0!</v>
      </c>
      <c r="O17" s="23"/>
      <c r="P17" s="23"/>
      <c r="Q17" s="93"/>
      <c r="R17" s="95" t="s">
        <v>108</v>
      </c>
      <c r="S17" s="96" t="str">
        <f>$R$9/sqrt(sum(Y27:Y29))</f>
        <v>#DIV/0!</v>
      </c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  <c r="AG17" s="65"/>
    </row>
    <row r="18">
      <c r="A18" s="76">
        <v>5.0</v>
      </c>
      <c r="B18" s="68" t="s">
        <v>94</v>
      </c>
      <c r="C18" s="77" t="str">
        <f t="shared" si="2"/>
        <v>#DIV/0!</v>
      </c>
      <c r="D18" s="77" t="str">
        <f t="shared" si="3"/>
        <v>#DIV/0!</v>
      </c>
      <c r="E18" s="77" t="str">
        <f t="shared" si="4"/>
        <v>#DIV/0!</v>
      </c>
      <c r="F18" s="77" t="str">
        <f t="shared" si="5"/>
        <v>#DIV/0!</v>
      </c>
      <c r="G18" s="77" t="str">
        <f t="shared" si="6"/>
        <v>#DIV/0!</v>
      </c>
      <c r="H18" s="77" t="str">
        <f t="shared" si="7"/>
        <v>#DIV/0!</v>
      </c>
      <c r="I18" s="77" t="str">
        <f t="shared" si="8"/>
        <v>#DIV/0!</v>
      </c>
      <c r="J18" s="77" t="str">
        <f t="shared" si="9"/>
        <v>#DIV/0!</v>
      </c>
      <c r="K18" s="77" t="str">
        <f t="shared" si="10"/>
        <v>#DIV/0!</v>
      </c>
      <c r="L18" s="23" t="str">
        <f t="shared" ref="L18:M18" si="25">U61</f>
        <v/>
      </c>
      <c r="M18" s="23" t="str">
        <f t="shared" si="25"/>
        <v/>
      </c>
      <c r="N18" s="78" t="str">
        <f t="shared" si="12"/>
        <v>#DIV/0!</v>
      </c>
      <c r="O18" s="78" t="str">
        <f t="shared" ref="O18:O23" si="27">M18/abs(C61)/D61</f>
        <v>#DIV/0!</v>
      </c>
      <c r="P18" s="23"/>
      <c r="Q18" s="93"/>
      <c r="R18" s="95" t="s">
        <v>109</v>
      </c>
      <c r="S18" s="96" t="str">
        <f>$R$9/sqrt(sum(Y30:Y32))</f>
        <v>#DIV/0!</v>
      </c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>
      <c r="A19" s="76">
        <v>5.0</v>
      </c>
      <c r="B19" s="68" t="s">
        <v>96</v>
      </c>
      <c r="C19" s="77" t="str">
        <f t="shared" si="2"/>
        <v>#DIV/0!</v>
      </c>
      <c r="D19" s="77" t="str">
        <f t="shared" si="3"/>
        <v>#DIV/0!</v>
      </c>
      <c r="E19" s="77" t="str">
        <f t="shared" si="4"/>
        <v>#DIV/0!</v>
      </c>
      <c r="F19" s="77" t="str">
        <f t="shared" si="5"/>
        <v>#DIV/0!</v>
      </c>
      <c r="G19" s="77" t="str">
        <f t="shared" si="6"/>
        <v>#DIV/0!</v>
      </c>
      <c r="H19" s="77" t="str">
        <f t="shared" si="7"/>
        <v>#DIV/0!</v>
      </c>
      <c r="I19" s="77" t="str">
        <f t="shared" si="8"/>
        <v>#DIV/0!</v>
      </c>
      <c r="J19" s="77" t="str">
        <f t="shared" si="9"/>
        <v>#DIV/0!</v>
      </c>
      <c r="K19" s="77" t="str">
        <f t="shared" si="10"/>
        <v>#DIV/0!</v>
      </c>
      <c r="L19" s="23" t="str">
        <f t="shared" ref="L19:M19" si="26">U62</f>
        <v/>
      </c>
      <c r="M19" s="23" t="str">
        <f t="shared" si="26"/>
        <v/>
      </c>
      <c r="N19" s="78" t="str">
        <f t="shared" si="12"/>
        <v>#DIV/0!</v>
      </c>
      <c r="O19" s="78" t="str">
        <f t="shared" si="27"/>
        <v>#DIV/0!</v>
      </c>
      <c r="P19" s="97" t="str">
        <f>1/sqrt(1/O18^2+1/O19^2+1/O20^2)</f>
        <v>#DIV/0!</v>
      </c>
      <c r="Q19" s="93"/>
      <c r="R19" s="95" t="s">
        <v>110</v>
      </c>
      <c r="S19" s="96" t="str">
        <f>$R$9/sqrt(sum(Y33:Y35))</f>
        <v>#DIV/0!</v>
      </c>
      <c r="T19" s="65"/>
      <c r="U19" s="65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  <c r="AG19" s="65"/>
    </row>
    <row r="20">
      <c r="A20" s="76">
        <v>5.0</v>
      </c>
      <c r="B20" s="68" t="s">
        <v>98</v>
      </c>
      <c r="C20" s="77" t="str">
        <f t="shared" si="2"/>
        <v>#DIV/0!</v>
      </c>
      <c r="D20" s="77" t="str">
        <f t="shared" si="3"/>
        <v>#DIV/0!</v>
      </c>
      <c r="E20" s="77" t="str">
        <f t="shared" si="4"/>
        <v>#DIV/0!</v>
      </c>
      <c r="F20" s="77" t="str">
        <f t="shared" si="5"/>
        <v>#DIV/0!</v>
      </c>
      <c r="G20" s="77" t="str">
        <f t="shared" si="6"/>
        <v>#DIV/0!</v>
      </c>
      <c r="H20" s="77" t="str">
        <f t="shared" si="7"/>
        <v>#DIV/0!</v>
      </c>
      <c r="I20" s="77" t="str">
        <f t="shared" si="8"/>
        <v>#DIV/0!</v>
      </c>
      <c r="J20" s="77" t="str">
        <f t="shared" si="9"/>
        <v>#DIV/0!</v>
      </c>
      <c r="K20" s="77" t="str">
        <f t="shared" si="10"/>
        <v>#DIV/0!</v>
      </c>
      <c r="L20" s="23" t="str">
        <f t="shared" ref="L20:M20" si="28">U63</f>
        <v/>
      </c>
      <c r="M20" s="23" t="str">
        <f t="shared" si="28"/>
        <v/>
      </c>
      <c r="N20" s="78" t="str">
        <f t="shared" si="12"/>
        <v>#DIV/0!</v>
      </c>
      <c r="O20" s="78" t="str">
        <f t="shared" si="27"/>
        <v>#DIV/0!</v>
      </c>
      <c r="P20" s="23"/>
      <c r="Q20" s="93"/>
      <c r="R20" s="95" t="s">
        <v>111</v>
      </c>
      <c r="S20" s="96" t="str">
        <f>$R$9/sqrt(sum(Y36:Y38))</f>
        <v>#DIV/0!</v>
      </c>
      <c r="T20" s="65"/>
      <c r="U20" s="65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  <c r="AG20" s="65"/>
    </row>
    <row r="21">
      <c r="A21" s="76">
        <v>6.0</v>
      </c>
      <c r="B21" s="68" t="s">
        <v>94</v>
      </c>
      <c r="C21" s="77" t="str">
        <f t="shared" si="2"/>
        <v>#DIV/0!</v>
      </c>
      <c r="D21" s="77" t="str">
        <f t="shared" si="3"/>
        <v>#DIV/0!</v>
      </c>
      <c r="E21" s="77" t="str">
        <f t="shared" si="4"/>
        <v>#DIV/0!</v>
      </c>
      <c r="F21" s="77" t="str">
        <f t="shared" si="5"/>
        <v>#DIV/0!</v>
      </c>
      <c r="G21" s="77" t="str">
        <f t="shared" si="6"/>
        <v>#DIV/0!</v>
      </c>
      <c r="H21" s="77" t="str">
        <f t="shared" si="7"/>
        <v>#DIV/0!</v>
      </c>
      <c r="I21" s="77" t="str">
        <f t="shared" si="8"/>
        <v>#DIV/0!</v>
      </c>
      <c r="J21" s="77" t="str">
        <f t="shared" si="9"/>
        <v>#DIV/0!</v>
      </c>
      <c r="K21" s="77" t="str">
        <f t="shared" si="10"/>
        <v>#DIV/0!</v>
      </c>
      <c r="L21" s="23" t="str">
        <f t="shared" ref="L21:M21" si="29">U64</f>
        <v/>
      </c>
      <c r="M21" s="23" t="str">
        <f t="shared" si="29"/>
        <v/>
      </c>
      <c r="N21" s="78" t="str">
        <f t="shared" si="12"/>
        <v>#DIV/0!</v>
      </c>
      <c r="O21" s="78" t="str">
        <f t="shared" si="27"/>
        <v>#DIV/0!</v>
      </c>
      <c r="P21" s="23"/>
      <c r="Q21" s="93"/>
      <c r="R21" s="95" t="s">
        <v>112</v>
      </c>
      <c r="S21" s="96" t="str">
        <f>$R$9/sqrt(sum(Y39:Y41))</f>
        <v>#DIV/0!</v>
      </c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  <c r="AG21" s="65"/>
    </row>
    <row r="22">
      <c r="A22" s="76">
        <v>6.0</v>
      </c>
      <c r="B22" s="68" t="s">
        <v>96</v>
      </c>
      <c r="C22" s="77" t="str">
        <f t="shared" si="2"/>
        <v>#DIV/0!</v>
      </c>
      <c r="D22" s="77" t="str">
        <f t="shared" si="3"/>
        <v>#DIV/0!</v>
      </c>
      <c r="E22" s="77" t="str">
        <f t="shared" si="4"/>
        <v>#DIV/0!</v>
      </c>
      <c r="F22" s="77" t="str">
        <f t="shared" si="5"/>
        <v>#DIV/0!</v>
      </c>
      <c r="G22" s="77" t="str">
        <f t="shared" si="6"/>
        <v>#DIV/0!</v>
      </c>
      <c r="H22" s="77" t="str">
        <f t="shared" si="7"/>
        <v>#DIV/0!</v>
      </c>
      <c r="I22" s="77" t="str">
        <f t="shared" si="8"/>
        <v>#DIV/0!</v>
      </c>
      <c r="J22" s="77" t="str">
        <f t="shared" si="9"/>
        <v>#DIV/0!</v>
      </c>
      <c r="K22" s="77" t="str">
        <f t="shared" si="10"/>
        <v>#DIV/0!</v>
      </c>
      <c r="L22" s="23" t="str">
        <f t="shared" ref="L22:M22" si="30">U65</f>
        <v/>
      </c>
      <c r="M22" s="23" t="str">
        <f t="shared" si="30"/>
        <v/>
      </c>
      <c r="N22" s="78" t="str">
        <f t="shared" si="12"/>
        <v>#DIV/0!</v>
      </c>
      <c r="O22" s="78" t="str">
        <f t="shared" si="27"/>
        <v>#DIV/0!</v>
      </c>
      <c r="P22" s="97" t="str">
        <f>1/sqrt(1/O21^2+1/O22^2+1/O23^2)</f>
        <v>#DIV/0!</v>
      </c>
      <c r="Q22" s="93"/>
      <c r="R22" s="95" t="s">
        <v>113</v>
      </c>
      <c r="S22" s="96" t="str">
        <f>$R$9/sqrt(sum(Y42:Y44))</f>
        <v>#DIV/0!</v>
      </c>
      <c r="T22" s="65"/>
      <c r="U22" s="79"/>
      <c r="V22" s="79"/>
      <c r="W22" s="94"/>
      <c r="X22" s="65"/>
      <c r="Y22" s="65"/>
      <c r="Z22" s="65"/>
      <c r="AA22" s="65"/>
      <c r="AB22" s="65"/>
      <c r="AC22" s="65"/>
      <c r="AD22" s="65"/>
      <c r="AE22" s="65"/>
      <c r="AF22" s="65"/>
      <c r="AG22" s="65"/>
    </row>
    <row r="23">
      <c r="A23" s="76">
        <v>6.0</v>
      </c>
      <c r="B23" s="68" t="s">
        <v>98</v>
      </c>
      <c r="C23" s="77" t="str">
        <f t="shared" si="2"/>
        <v>#DIV/0!</v>
      </c>
      <c r="D23" s="77" t="str">
        <f t="shared" si="3"/>
        <v>#DIV/0!</v>
      </c>
      <c r="E23" s="77" t="str">
        <f t="shared" si="4"/>
        <v>#DIV/0!</v>
      </c>
      <c r="F23" s="77" t="str">
        <f t="shared" si="5"/>
        <v>#DIV/0!</v>
      </c>
      <c r="G23" s="77" t="str">
        <f t="shared" si="6"/>
        <v>#DIV/0!</v>
      </c>
      <c r="H23" s="77" t="str">
        <f t="shared" si="7"/>
        <v>#DIV/0!</v>
      </c>
      <c r="I23" s="77" t="str">
        <f t="shared" si="8"/>
        <v>#DIV/0!</v>
      </c>
      <c r="J23" s="77" t="str">
        <f t="shared" si="9"/>
        <v>#DIV/0!</v>
      </c>
      <c r="K23" s="77" t="str">
        <f t="shared" si="10"/>
        <v>#DIV/0!</v>
      </c>
      <c r="L23" s="23" t="str">
        <f t="shared" ref="L23:M23" si="31">U66</f>
        <v/>
      </c>
      <c r="M23" s="23" t="str">
        <f t="shared" si="31"/>
        <v/>
      </c>
      <c r="N23" s="78" t="str">
        <f t="shared" si="12"/>
        <v>#DIV/0!</v>
      </c>
      <c r="O23" s="78" t="str">
        <f t="shared" si="27"/>
        <v>#DIV/0!</v>
      </c>
      <c r="P23" s="23"/>
      <c r="Q23" s="93"/>
      <c r="R23" s="5" t="s">
        <v>114</v>
      </c>
      <c r="S23" s="86" t="str">
        <f>1/sqrt(1/S17^2+1/S18^2+1/S19^2+1/S20^2+1/S21^2+1/S22^2)</f>
        <v>#DIV/0!</v>
      </c>
      <c r="T23" s="65"/>
      <c r="U23" s="79"/>
      <c r="V23" s="79"/>
      <c r="W23" s="94"/>
      <c r="X23" s="65"/>
      <c r="Y23" s="65"/>
      <c r="Z23" s="65"/>
      <c r="AA23" s="65"/>
      <c r="AB23" s="65"/>
      <c r="AC23" s="65"/>
      <c r="AD23" s="65"/>
      <c r="AE23" s="65"/>
      <c r="AF23" s="65"/>
      <c r="AG23" s="65"/>
    </row>
    <row r="24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</row>
    <row r="25">
      <c r="A25" s="65"/>
      <c r="B25" s="65"/>
      <c r="C25" s="23" t="s">
        <v>82</v>
      </c>
      <c r="D25" s="23" t="s">
        <v>83</v>
      </c>
      <c r="E25" s="23" t="s">
        <v>15</v>
      </c>
      <c r="F25" s="23" t="s">
        <v>16</v>
      </c>
      <c r="G25" s="23" t="s">
        <v>17</v>
      </c>
      <c r="H25" s="23" t="s">
        <v>84</v>
      </c>
      <c r="I25" s="23" t="s">
        <v>85</v>
      </c>
      <c r="J25" s="23" t="s">
        <v>86</v>
      </c>
      <c r="K25" s="23" t="s">
        <v>87</v>
      </c>
      <c r="L25" s="65"/>
      <c r="M25" s="23"/>
      <c r="O25" s="23" t="s">
        <v>82</v>
      </c>
      <c r="P25" s="23" t="s">
        <v>83</v>
      </c>
      <c r="Q25" s="23" t="s">
        <v>15</v>
      </c>
      <c r="R25" s="23" t="s">
        <v>16</v>
      </c>
      <c r="S25" s="23" t="s">
        <v>17</v>
      </c>
      <c r="T25" s="23" t="s">
        <v>84</v>
      </c>
      <c r="U25" s="23" t="s">
        <v>85</v>
      </c>
      <c r="V25" s="23" t="s">
        <v>86</v>
      </c>
      <c r="W25" s="23" t="s">
        <v>87</v>
      </c>
      <c r="X25" s="65"/>
      <c r="Y25" s="23" t="s">
        <v>82</v>
      </c>
      <c r="Z25" s="23" t="s">
        <v>83</v>
      </c>
      <c r="AA25" s="23" t="s">
        <v>15</v>
      </c>
      <c r="AB25" s="23" t="s">
        <v>16</v>
      </c>
      <c r="AC25" s="23" t="s">
        <v>17</v>
      </c>
      <c r="AD25" s="23" t="s">
        <v>84</v>
      </c>
      <c r="AE25" s="23" t="s">
        <v>85</v>
      </c>
      <c r="AF25" s="23" t="s">
        <v>86</v>
      </c>
      <c r="AG25" s="23" t="s">
        <v>87</v>
      </c>
    </row>
    <row r="26">
      <c r="A26" s="72" t="s">
        <v>88</v>
      </c>
      <c r="B26" s="72" t="s">
        <v>89</v>
      </c>
      <c r="C26" s="2" t="s">
        <v>115</v>
      </c>
      <c r="D26" s="2" t="s">
        <v>115</v>
      </c>
      <c r="E26" s="2" t="s">
        <v>115</v>
      </c>
      <c r="F26" s="2" t="s">
        <v>115</v>
      </c>
      <c r="G26" s="2" t="s">
        <v>115</v>
      </c>
      <c r="H26" s="2" t="s">
        <v>115</v>
      </c>
      <c r="I26" s="2" t="s">
        <v>115</v>
      </c>
      <c r="J26" s="2" t="s">
        <v>115</v>
      </c>
      <c r="K26" s="2" t="s">
        <v>115</v>
      </c>
      <c r="L26" s="2" t="s">
        <v>116</v>
      </c>
      <c r="M26" s="73"/>
      <c r="O26" s="98" t="s">
        <v>117</v>
      </c>
      <c r="P26" s="98" t="s">
        <v>117</v>
      </c>
      <c r="Q26" s="98" t="s">
        <v>117</v>
      </c>
      <c r="R26" s="98" t="s">
        <v>117</v>
      </c>
      <c r="S26" s="98" t="s">
        <v>117</v>
      </c>
      <c r="T26" s="98" t="s">
        <v>117</v>
      </c>
      <c r="U26" s="98" t="s">
        <v>117</v>
      </c>
      <c r="V26" s="98" t="s">
        <v>117</v>
      </c>
      <c r="W26" s="98" t="s">
        <v>117</v>
      </c>
      <c r="X26" s="2"/>
      <c r="Y26" s="98" t="s">
        <v>118</v>
      </c>
      <c r="Z26" s="98" t="s">
        <v>118</v>
      </c>
      <c r="AA26" s="98" t="s">
        <v>118</v>
      </c>
      <c r="AB26" s="98" t="s">
        <v>118</v>
      </c>
      <c r="AC26" s="98" t="s">
        <v>118</v>
      </c>
      <c r="AD26" s="98" t="s">
        <v>118</v>
      </c>
      <c r="AE26" s="98" t="s">
        <v>118</v>
      </c>
      <c r="AF26" s="98" t="s">
        <v>118</v>
      </c>
      <c r="AG26" s="98" t="s">
        <v>118</v>
      </c>
    </row>
    <row r="27">
      <c r="A27" s="76">
        <v>1.0</v>
      </c>
      <c r="B27" s="68" t="s">
        <v>94</v>
      </c>
      <c r="C27" s="96" t="str">
        <f t="shared" ref="C27:C44" si="34">D49</f>
        <v/>
      </c>
      <c r="D27" s="96" t="str">
        <f t="shared" ref="D27:D44" si="35">F49</f>
        <v/>
      </c>
      <c r="E27" s="96" t="str">
        <f t="shared" ref="E27:E44" si="36">H49</f>
        <v/>
      </c>
      <c r="F27" s="96" t="str">
        <f t="shared" ref="F27:F44" si="37">J49</f>
        <v/>
      </c>
      <c r="G27" s="96" t="str">
        <f t="shared" ref="G27:G44" si="38">L49</f>
        <v/>
      </c>
      <c r="H27" s="96" t="str">
        <f t="shared" ref="H27:H44" si="39">N49</f>
        <v/>
      </c>
      <c r="I27" s="96" t="str">
        <f t="shared" ref="I27:I44" si="40">P49</f>
        <v/>
      </c>
      <c r="J27" s="96" t="str">
        <f t="shared" ref="J27:J44" si="41">R49</f>
        <v/>
      </c>
      <c r="K27" s="96" t="str">
        <f t="shared" ref="K27:K44" si="42">T49</f>
        <v/>
      </c>
      <c r="L27" s="99" t="str">
        <f t="shared" ref="L27:L44" si="43">W49</f>
        <v/>
      </c>
      <c r="M27" s="65"/>
      <c r="O27" s="100">
        <f t="shared" ref="O27:W27" si="32">C27*$L27</f>
        <v>0</v>
      </c>
      <c r="P27" s="100">
        <f t="shared" si="32"/>
        <v>0</v>
      </c>
      <c r="Q27" s="100">
        <f t="shared" si="32"/>
        <v>0</v>
      </c>
      <c r="R27" s="100">
        <f t="shared" si="32"/>
        <v>0</v>
      </c>
      <c r="S27" s="100">
        <f t="shared" si="32"/>
        <v>0</v>
      </c>
      <c r="T27" s="100">
        <f t="shared" si="32"/>
        <v>0</v>
      </c>
      <c r="U27" s="100">
        <f t="shared" si="32"/>
        <v>0</v>
      </c>
      <c r="V27" s="100">
        <f t="shared" si="32"/>
        <v>0</v>
      </c>
      <c r="W27" s="100">
        <f t="shared" si="32"/>
        <v>0</v>
      </c>
      <c r="X27" s="65"/>
      <c r="Y27" s="78" t="str">
        <f t="shared" ref="Y27:AG27" si="33">O27/O$45</f>
        <v>#DIV/0!</v>
      </c>
      <c r="Z27" s="78" t="str">
        <f t="shared" si="33"/>
        <v>#DIV/0!</v>
      </c>
      <c r="AA27" s="78" t="str">
        <f t="shared" si="33"/>
        <v>#DIV/0!</v>
      </c>
      <c r="AB27" s="78" t="str">
        <f t="shared" si="33"/>
        <v>#DIV/0!</v>
      </c>
      <c r="AC27" s="78" t="str">
        <f t="shared" si="33"/>
        <v>#DIV/0!</v>
      </c>
      <c r="AD27" s="78" t="str">
        <f t="shared" si="33"/>
        <v>#DIV/0!</v>
      </c>
      <c r="AE27" s="78" t="str">
        <f t="shared" si="33"/>
        <v>#DIV/0!</v>
      </c>
      <c r="AF27" s="78" t="str">
        <f t="shared" si="33"/>
        <v>#DIV/0!</v>
      </c>
      <c r="AG27" s="78" t="str">
        <f t="shared" si="33"/>
        <v>#DIV/0!</v>
      </c>
    </row>
    <row r="28">
      <c r="A28" s="76">
        <v>1.0</v>
      </c>
      <c r="B28" s="68" t="s">
        <v>96</v>
      </c>
      <c r="C28" s="96" t="str">
        <f t="shared" si="34"/>
        <v/>
      </c>
      <c r="D28" s="96" t="str">
        <f t="shared" si="35"/>
        <v/>
      </c>
      <c r="E28" s="96" t="str">
        <f t="shared" si="36"/>
        <v/>
      </c>
      <c r="F28" s="96" t="str">
        <f t="shared" si="37"/>
        <v/>
      </c>
      <c r="G28" s="96" t="str">
        <f t="shared" si="38"/>
        <v/>
      </c>
      <c r="H28" s="96" t="str">
        <f t="shared" si="39"/>
        <v/>
      </c>
      <c r="I28" s="96" t="str">
        <f t="shared" si="40"/>
        <v/>
      </c>
      <c r="J28" s="96" t="str">
        <f t="shared" si="41"/>
        <v/>
      </c>
      <c r="K28" s="96" t="str">
        <f t="shared" si="42"/>
        <v/>
      </c>
      <c r="L28" s="99" t="str">
        <f t="shared" si="43"/>
        <v/>
      </c>
      <c r="M28" s="65"/>
      <c r="O28" s="100">
        <f t="shared" ref="O28:W28" si="44">C28*$L28</f>
        <v>0</v>
      </c>
      <c r="P28" s="100">
        <f t="shared" si="44"/>
        <v>0</v>
      </c>
      <c r="Q28" s="100">
        <f t="shared" si="44"/>
        <v>0</v>
      </c>
      <c r="R28" s="100">
        <f t="shared" si="44"/>
        <v>0</v>
      </c>
      <c r="S28" s="100">
        <f t="shared" si="44"/>
        <v>0</v>
      </c>
      <c r="T28" s="100">
        <f t="shared" si="44"/>
        <v>0</v>
      </c>
      <c r="U28" s="100">
        <f t="shared" si="44"/>
        <v>0</v>
      </c>
      <c r="V28" s="100">
        <f t="shared" si="44"/>
        <v>0</v>
      </c>
      <c r="W28" s="100">
        <f t="shared" si="44"/>
        <v>0</v>
      </c>
      <c r="X28" s="65"/>
      <c r="Y28" s="78" t="str">
        <f t="shared" ref="Y28:AG28" si="45">O28/O$45</f>
        <v>#DIV/0!</v>
      </c>
      <c r="Z28" s="78" t="str">
        <f t="shared" si="45"/>
        <v>#DIV/0!</v>
      </c>
      <c r="AA28" s="78" t="str">
        <f t="shared" si="45"/>
        <v>#DIV/0!</v>
      </c>
      <c r="AB28" s="78" t="str">
        <f t="shared" si="45"/>
        <v>#DIV/0!</v>
      </c>
      <c r="AC28" s="78" t="str">
        <f t="shared" si="45"/>
        <v>#DIV/0!</v>
      </c>
      <c r="AD28" s="78" t="str">
        <f t="shared" si="45"/>
        <v>#DIV/0!</v>
      </c>
      <c r="AE28" s="78" t="str">
        <f t="shared" si="45"/>
        <v>#DIV/0!</v>
      </c>
      <c r="AF28" s="78" t="str">
        <f t="shared" si="45"/>
        <v>#DIV/0!</v>
      </c>
      <c r="AG28" s="78" t="str">
        <f t="shared" si="45"/>
        <v>#DIV/0!</v>
      </c>
    </row>
    <row r="29">
      <c r="A29" s="76">
        <v>1.0</v>
      </c>
      <c r="B29" s="68" t="s">
        <v>98</v>
      </c>
      <c r="C29" s="96" t="str">
        <f t="shared" si="34"/>
        <v/>
      </c>
      <c r="D29" s="96" t="str">
        <f t="shared" si="35"/>
        <v/>
      </c>
      <c r="E29" s="96" t="str">
        <f t="shared" si="36"/>
        <v/>
      </c>
      <c r="F29" s="96" t="str">
        <f t="shared" si="37"/>
        <v/>
      </c>
      <c r="G29" s="96" t="str">
        <f t="shared" si="38"/>
        <v/>
      </c>
      <c r="H29" s="96" t="str">
        <f t="shared" si="39"/>
        <v/>
      </c>
      <c r="I29" s="96" t="str">
        <f t="shared" si="40"/>
        <v/>
      </c>
      <c r="J29" s="96" t="str">
        <f t="shared" si="41"/>
        <v/>
      </c>
      <c r="K29" s="96" t="str">
        <f t="shared" si="42"/>
        <v/>
      </c>
      <c r="L29" s="99" t="str">
        <f t="shared" si="43"/>
        <v/>
      </c>
      <c r="M29" s="65"/>
      <c r="O29" s="100">
        <f t="shared" ref="O29:W29" si="46">C29*$L29</f>
        <v>0</v>
      </c>
      <c r="P29" s="100">
        <f t="shared" si="46"/>
        <v>0</v>
      </c>
      <c r="Q29" s="100">
        <f t="shared" si="46"/>
        <v>0</v>
      </c>
      <c r="R29" s="100">
        <f t="shared" si="46"/>
        <v>0</v>
      </c>
      <c r="S29" s="100">
        <f t="shared" si="46"/>
        <v>0</v>
      </c>
      <c r="T29" s="100">
        <f t="shared" si="46"/>
        <v>0</v>
      </c>
      <c r="U29" s="100">
        <f t="shared" si="46"/>
        <v>0</v>
      </c>
      <c r="V29" s="100">
        <f t="shared" si="46"/>
        <v>0</v>
      </c>
      <c r="W29" s="100">
        <f t="shared" si="46"/>
        <v>0</v>
      </c>
      <c r="X29" s="65"/>
      <c r="Y29" s="78" t="str">
        <f t="shared" ref="Y29:AG29" si="47">O29/O$45</f>
        <v>#DIV/0!</v>
      </c>
      <c r="Z29" s="78" t="str">
        <f t="shared" si="47"/>
        <v>#DIV/0!</v>
      </c>
      <c r="AA29" s="78" t="str">
        <f t="shared" si="47"/>
        <v>#DIV/0!</v>
      </c>
      <c r="AB29" s="78" t="str">
        <f t="shared" si="47"/>
        <v>#DIV/0!</v>
      </c>
      <c r="AC29" s="78" t="str">
        <f t="shared" si="47"/>
        <v>#DIV/0!</v>
      </c>
      <c r="AD29" s="78" t="str">
        <f t="shared" si="47"/>
        <v>#DIV/0!</v>
      </c>
      <c r="AE29" s="78" t="str">
        <f t="shared" si="47"/>
        <v>#DIV/0!</v>
      </c>
      <c r="AF29" s="78" t="str">
        <f t="shared" si="47"/>
        <v>#DIV/0!</v>
      </c>
      <c r="AG29" s="78" t="str">
        <f t="shared" si="47"/>
        <v>#DIV/0!</v>
      </c>
    </row>
    <row r="30">
      <c r="A30" s="76">
        <v>2.0</v>
      </c>
      <c r="B30" s="68" t="s">
        <v>94</v>
      </c>
      <c r="C30" s="96" t="str">
        <f t="shared" si="34"/>
        <v/>
      </c>
      <c r="D30" s="96" t="str">
        <f t="shared" si="35"/>
        <v/>
      </c>
      <c r="E30" s="96" t="str">
        <f t="shared" si="36"/>
        <v/>
      </c>
      <c r="F30" s="96" t="str">
        <f t="shared" si="37"/>
        <v/>
      </c>
      <c r="G30" s="96" t="str">
        <f t="shared" si="38"/>
        <v/>
      </c>
      <c r="H30" s="96" t="str">
        <f t="shared" si="39"/>
        <v/>
      </c>
      <c r="I30" s="96" t="str">
        <f t="shared" si="40"/>
        <v/>
      </c>
      <c r="J30" s="96" t="str">
        <f t="shared" si="41"/>
        <v/>
      </c>
      <c r="K30" s="96" t="str">
        <f t="shared" si="42"/>
        <v/>
      </c>
      <c r="L30" s="99" t="str">
        <f t="shared" si="43"/>
        <v/>
      </c>
      <c r="M30" s="65"/>
      <c r="O30" s="100">
        <f t="shared" ref="O30:W30" si="48">C30*$L30</f>
        <v>0</v>
      </c>
      <c r="P30" s="100">
        <f t="shared" si="48"/>
        <v>0</v>
      </c>
      <c r="Q30" s="100">
        <f t="shared" si="48"/>
        <v>0</v>
      </c>
      <c r="R30" s="100">
        <f t="shared" si="48"/>
        <v>0</v>
      </c>
      <c r="S30" s="100">
        <f t="shared" si="48"/>
        <v>0</v>
      </c>
      <c r="T30" s="100">
        <f t="shared" si="48"/>
        <v>0</v>
      </c>
      <c r="U30" s="100">
        <f t="shared" si="48"/>
        <v>0</v>
      </c>
      <c r="V30" s="100">
        <f t="shared" si="48"/>
        <v>0</v>
      </c>
      <c r="W30" s="100">
        <f t="shared" si="48"/>
        <v>0</v>
      </c>
      <c r="X30" s="65"/>
      <c r="Y30" s="78" t="str">
        <f t="shared" ref="Y30:AG30" si="49">O30/O$45</f>
        <v>#DIV/0!</v>
      </c>
      <c r="Z30" s="78" t="str">
        <f t="shared" si="49"/>
        <v>#DIV/0!</v>
      </c>
      <c r="AA30" s="78" t="str">
        <f t="shared" si="49"/>
        <v>#DIV/0!</v>
      </c>
      <c r="AB30" s="78" t="str">
        <f t="shared" si="49"/>
        <v>#DIV/0!</v>
      </c>
      <c r="AC30" s="78" t="str">
        <f t="shared" si="49"/>
        <v>#DIV/0!</v>
      </c>
      <c r="AD30" s="78" t="str">
        <f t="shared" si="49"/>
        <v>#DIV/0!</v>
      </c>
      <c r="AE30" s="78" t="str">
        <f t="shared" si="49"/>
        <v>#DIV/0!</v>
      </c>
      <c r="AF30" s="78" t="str">
        <f t="shared" si="49"/>
        <v>#DIV/0!</v>
      </c>
      <c r="AG30" s="78" t="str">
        <f t="shared" si="49"/>
        <v>#DIV/0!</v>
      </c>
    </row>
    <row r="31">
      <c r="A31" s="76">
        <v>2.0</v>
      </c>
      <c r="B31" s="68" t="s">
        <v>96</v>
      </c>
      <c r="C31" s="96" t="str">
        <f t="shared" si="34"/>
        <v/>
      </c>
      <c r="D31" s="96" t="str">
        <f t="shared" si="35"/>
        <v/>
      </c>
      <c r="E31" s="96" t="str">
        <f t="shared" si="36"/>
        <v/>
      </c>
      <c r="F31" s="96" t="str">
        <f t="shared" si="37"/>
        <v/>
      </c>
      <c r="G31" s="96" t="str">
        <f t="shared" si="38"/>
        <v/>
      </c>
      <c r="H31" s="96" t="str">
        <f t="shared" si="39"/>
        <v/>
      </c>
      <c r="I31" s="96" t="str">
        <f t="shared" si="40"/>
        <v/>
      </c>
      <c r="J31" s="96" t="str">
        <f t="shared" si="41"/>
        <v/>
      </c>
      <c r="K31" s="96" t="str">
        <f t="shared" si="42"/>
        <v/>
      </c>
      <c r="L31" s="99" t="str">
        <f t="shared" si="43"/>
        <v/>
      </c>
      <c r="M31" s="65"/>
      <c r="O31" s="100">
        <f t="shared" ref="O31:W31" si="50">C31*$L31</f>
        <v>0</v>
      </c>
      <c r="P31" s="100">
        <f t="shared" si="50"/>
        <v>0</v>
      </c>
      <c r="Q31" s="100">
        <f t="shared" si="50"/>
        <v>0</v>
      </c>
      <c r="R31" s="100">
        <f t="shared" si="50"/>
        <v>0</v>
      </c>
      <c r="S31" s="100">
        <f t="shared" si="50"/>
        <v>0</v>
      </c>
      <c r="T31" s="100">
        <f t="shared" si="50"/>
        <v>0</v>
      </c>
      <c r="U31" s="100">
        <f t="shared" si="50"/>
        <v>0</v>
      </c>
      <c r="V31" s="100">
        <f t="shared" si="50"/>
        <v>0</v>
      </c>
      <c r="W31" s="100">
        <f t="shared" si="50"/>
        <v>0</v>
      </c>
      <c r="X31" s="65"/>
      <c r="Y31" s="78" t="str">
        <f t="shared" ref="Y31:AG31" si="51">O31/O$45</f>
        <v>#DIV/0!</v>
      </c>
      <c r="Z31" s="78" t="str">
        <f t="shared" si="51"/>
        <v>#DIV/0!</v>
      </c>
      <c r="AA31" s="78" t="str">
        <f t="shared" si="51"/>
        <v>#DIV/0!</v>
      </c>
      <c r="AB31" s="78" t="str">
        <f t="shared" si="51"/>
        <v>#DIV/0!</v>
      </c>
      <c r="AC31" s="78" t="str">
        <f t="shared" si="51"/>
        <v>#DIV/0!</v>
      </c>
      <c r="AD31" s="78" t="str">
        <f t="shared" si="51"/>
        <v>#DIV/0!</v>
      </c>
      <c r="AE31" s="78" t="str">
        <f t="shared" si="51"/>
        <v>#DIV/0!</v>
      </c>
      <c r="AF31" s="78" t="str">
        <f t="shared" si="51"/>
        <v>#DIV/0!</v>
      </c>
      <c r="AG31" s="78" t="str">
        <f t="shared" si="51"/>
        <v>#DIV/0!</v>
      </c>
    </row>
    <row r="32">
      <c r="A32" s="76">
        <v>2.0</v>
      </c>
      <c r="B32" s="68" t="s">
        <v>98</v>
      </c>
      <c r="C32" s="96" t="str">
        <f t="shared" si="34"/>
        <v/>
      </c>
      <c r="D32" s="96" t="str">
        <f t="shared" si="35"/>
        <v/>
      </c>
      <c r="E32" s="96" t="str">
        <f t="shared" si="36"/>
        <v/>
      </c>
      <c r="F32" s="96" t="str">
        <f t="shared" si="37"/>
        <v/>
      </c>
      <c r="G32" s="96" t="str">
        <f t="shared" si="38"/>
        <v/>
      </c>
      <c r="H32" s="96" t="str">
        <f t="shared" si="39"/>
        <v/>
      </c>
      <c r="I32" s="96" t="str">
        <f t="shared" si="40"/>
        <v/>
      </c>
      <c r="J32" s="96" t="str">
        <f t="shared" si="41"/>
        <v/>
      </c>
      <c r="K32" s="96" t="str">
        <f t="shared" si="42"/>
        <v/>
      </c>
      <c r="L32" s="99" t="str">
        <f t="shared" si="43"/>
        <v/>
      </c>
      <c r="M32" s="65"/>
      <c r="O32" s="100">
        <f t="shared" ref="O32:W32" si="52">C32*$L32</f>
        <v>0</v>
      </c>
      <c r="P32" s="100">
        <f t="shared" si="52"/>
        <v>0</v>
      </c>
      <c r="Q32" s="100">
        <f t="shared" si="52"/>
        <v>0</v>
      </c>
      <c r="R32" s="100">
        <f t="shared" si="52"/>
        <v>0</v>
      </c>
      <c r="S32" s="100">
        <f t="shared" si="52"/>
        <v>0</v>
      </c>
      <c r="T32" s="100">
        <f t="shared" si="52"/>
        <v>0</v>
      </c>
      <c r="U32" s="100">
        <f t="shared" si="52"/>
        <v>0</v>
      </c>
      <c r="V32" s="100">
        <f t="shared" si="52"/>
        <v>0</v>
      </c>
      <c r="W32" s="100">
        <f t="shared" si="52"/>
        <v>0</v>
      </c>
      <c r="X32" s="65"/>
      <c r="Y32" s="78" t="str">
        <f t="shared" ref="Y32:AG32" si="53">O32/O$45</f>
        <v>#DIV/0!</v>
      </c>
      <c r="Z32" s="78" t="str">
        <f t="shared" si="53"/>
        <v>#DIV/0!</v>
      </c>
      <c r="AA32" s="78" t="str">
        <f t="shared" si="53"/>
        <v>#DIV/0!</v>
      </c>
      <c r="AB32" s="78" t="str">
        <f t="shared" si="53"/>
        <v>#DIV/0!</v>
      </c>
      <c r="AC32" s="78" t="str">
        <f t="shared" si="53"/>
        <v>#DIV/0!</v>
      </c>
      <c r="AD32" s="78" t="str">
        <f t="shared" si="53"/>
        <v>#DIV/0!</v>
      </c>
      <c r="AE32" s="78" t="str">
        <f t="shared" si="53"/>
        <v>#DIV/0!</v>
      </c>
      <c r="AF32" s="78" t="str">
        <f t="shared" si="53"/>
        <v>#DIV/0!</v>
      </c>
      <c r="AG32" s="78" t="str">
        <f t="shared" si="53"/>
        <v>#DIV/0!</v>
      </c>
    </row>
    <row r="33">
      <c r="A33" s="76">
        <v>3.0</v>
      </c>
      <c r="B33" s="68" t="s">
        <v>94</v>
      </c>
      <c r="C33" s="96" t="str">
        <f t="shared" si="34"/>
        <v/>
      </c>
      <c r="D33" s="96" t="str">
        <f t="shared" si="35"/>
        <v/>
      </c>
      <c r="E33" s="96" t="str">
        <f t="shared" si="36"/>
        <v/>
      </c>
      <c r="F33" s="96" t="str">
        <f t="shared" si="37"/>
        <v/>
      </c>
      <c r="G33" s="96" t="str">
        <f t="shared" si="38"/>
        <v/>
      </c>
      <c r="H33" s="96" t="str">
        <f t="shared" si="39"/>
        <v/>
      </c>
      <c r="I33" s="96" t="str">
        <f t="shared" si="40"/>
        <v/>
      </c>
      <c r="J33" s="96" t="str">
        <f t="shared" si="41"/>
        <v/>
      </c>
      <c r="K33" s="96" t="str">
        <f t="shared" si="42"/>
        <v/>
      </c>
      <c r="L33" s="99" t="str">
        <f t="shared" si="43"/>
        <v/>
      </c>
      <c r="M33" s="65"/>
      <c r="O33" s="100">
        <f t="shared" ref="O33:W33" si="54">C33*$L33</f>
        <v>0</v>
      </c>
      <c r="P33" s="100">
        <f t="shared" si="54"/>
        <v>0</v>
      </c>
      <c r="Q33" s="100">
        <f t="shared" si="54"/>
        <v>0</v>
      </c>
      <c r="R33" s="100">
        <f t="shared" si="54"/>
        <v>0</v>
      </c>
      <c r="S33" s="100">
        <f t="shared" si="54"/>
        <v>0</v>
      </c>
      <c r="T33" s="100">
        <f t="shared" si="54"/>
        <v>0</v>
      </c>
      <c r="U33" s="100">
        <f t="shared" si="54"/>
        <v>0</v>
      </c>
      <c r="V33" s="100">
        <f t="shared" si="54"/>
        <v>0</v>
      </c>
      <c r="W33" s="100">
        <f t="shared" si="54"/>
        <v>0</v>
      </c>
      <c r="X33" s="65"/>
      <c r="Y33" s="78" t="str">
        <f t="shared" ref="Y33:AG33" si="55">O33/O$45</f>
        <v>#DIV/0!</v>
      </c>
      <c r="Z33" s="78" t="str">
        <f t="shared" si="55"/>
        <v>#DIV/0!</v>
      </c>
      <c r="AA33" s="78" t="str">
        <f t="shared" si="55"/>
        <v>#DIV/0!</v>
      </c>
      <c r="AB33" s="78" t="str">
        <f t="shared" si="55"/>
        <v>#DIV/0!</v>
      </c>
      <c r="AC33" s="78" t="str">
        <f t="shared" si="55"/>
        <v>#DIV/0!</v>
      </c>
      <c r="AD33" s="78" t="str">
        <f t="shared" si="55"/>
        <v>#DIV/0!</v>
      </c>
      <c r="AE33" s="78" t="str">
        <f t="shared" si="55"/>
        <v>#DIV/0!</v>
      </c>
      <c r="AF33" s="78" t="str">
        <f t="shared" si="55"/>
        <v>#DIV/0!</v>
      </c>
      <c r="AG33" s="78" t="str">
        <f t="shared" si="55"/>
        <v>#DIV/0!</v>
      </c>
    </row>
    <row r="34">
      <c r="A34" s="76">
        <v>3.0</v>
      </c>
      <c r="B34" s="68" t="s">
        <v>96</v>
      </c>
      <c r="C34" s="96" t="str">
        <f t="shared" si="34"/>
        <v/>
      </c>
      <c r="D34" s="96" t="str">
        <f t="shared" si="35"/>
        <v/>
      </c>
      <c r="E34" s="96" t="str">
        <f t="shared" si="36"/>
        <v/>
      </c>
      <c r="F34" s="96" t="str">
        <f t="shared" si="37"/>
        <v/>
      </c>
      <c r="G34" s="96" t="str">
        <f t="shared" si="38"/>
        <v/>
      </c>
      <c r="H34" s="96" t="str">
        <f t="shared" si="39"/>
        <v/>
      </c>
      <c r="I34" s="96" t="str">
        <f t="shared" si="40"/>
        <v/>
      </c>
      <c r="J34" s="96" t="str">
        <f t="shared" si="41"/>
        <v/>
      </c>
      <c r="K34" s="96" t="str">
        <f t="shared" si="42"/>
        <v/>
      </c>
      <c r="L34" s="99" t="str">
        <f t="shared" si="43"/>
        <v/>
      </c>
      <c r="M34" s="65"/>
      <c r="O34" s="100">
        <f t="shared" ref="O34:W34" si="56">C34*$L34</f>
        <v>0</v>
      </c>
      <c r="P34" s="100">
        <f t="shared" si="56"/>
        <v>0</v>
      </c>
      <c r="Q34" s="100">
        <f t="shared" si="56"/>
        <v>0</v>
      </c>
      <c r="R34" s="100">
        <f t="shared" si="56"/>
        <v>0</v>
      </c>
      <c r="S34" s="100">
        <f t="shared" si="56"/>
        <v>0</v>
      </c>
      <c r="T34" s="100">
        <f t="shared" si="56"/>
        <v>0</v>
      </c>
      <c r="U34" s="100">
        <f t="shared" si="56"/>
        <v>0</v>
      </c>
      <c r="V34" s="100">
        <f t="shared" si="56"/>
        <v>0</v>
      </c>
      <c r="W34" s="100">
        <f t="shared" si="56"/>
        <v>0</v>
      </c>
      <c r="X34" s="65"/>
      <c r="Y34" s="78" t="str">
        <f t="shared" ref="Y34:AG34" si="57">O34/O$45</f>
        <v>#DIV/0!</v>
      </c>
      <c r="Z34" s="78" t="str">
        <f t="shared" si="57"/>
        <v>#DIV/0!</v>
      </c>
      <c r="AA34" s="78" t="str">
        <f t="shared" si="57"/>
        <v>#DIV/0!</v>
      </c>
      <c r="AB34" s="78" t="str">
        <f t="shared" si="57"/>
        <v>#DIV/0!</v>
      </c>
      <c r="AC34" s="78" t="str">
        <f t="shared" si="57"/>
        <v>#DIV/0!</v>
      </c>
      <c r="AD34" s="78" t="str">
        <f t="shared" si="57"/>
        <v>#DIV/0!</v>
      </c>
      <c r="AE34" s="78" t="str">
        <f t="shared" si="57"/>
        <v>#DIV/0!</v>
      </c>
      <c r="AF34" s="78" t="str">
        <f t="shared" si="57"/>
        <v>#DIV/0!</v>
      </c>
      <c r="AG34" s="78" t="str">
        <f t="shared" si="57"/>
        <v>#DIV/0!</v>
      </c>
    </row>
    <row r="35">
      <c r="A35" s="76">
        <v>3.0</v>
      </c>
      <c r="B35" s="68" t="s">
        <v>98</v>
      </c>
      <c r="C35" s="96" t="str">
        <f t="shared" si="34"/>
        <v/>
      </c>
      <c r="D35" s="96" t="str">
        <f t="shared" si="35"/>
        <v/>
      </c>
      <c r="E35" s="96" t="str">
        <f t="shared" si="36"/>
        <v/>
      </c>
      <c r="F35" s="96" t="str">
        <f t="shared" si="37"/>
        <v/>
      </c>
      <c r="G35" s="96" t="str">
        <f t="shared" si="38"/>
        <v/>
      </c>
      <c r="H35" s="96" t="str">
        <f t="shared" si="39"/>
        <v/>
      </c>
      <c r="I35" s="96" t="str">
        <f t="shared" si="40"/>
        <v/>
      </c>
      <c r="J35" s="96" t="str">
        <f t="shared" si="41"/>
        <v/>
      </c>
      <c r="K35" s="96" t="str">
        <f t="shared" si="42"/>
        <v/>
      </c>
      <c r="L35" s="99" t="str">
        <f t="shared" si="43"/>
        <v/>
      </c>
      <c r="M35" s="65"/>
      <c r="O35" s="100">
        <f t="shared" ref="O35:W35" si="58">C35*$L35</f>
        <v>0</v>
      </c>
      <c r="P35" s="100">
        <f t="shared" si="58"/>
        <v>0</v>
      </c>
      <c r="Q35" s="100">
        <f t="shared" si="58"/>
        <v>0</v>
      </c>
      <c r="R35" s="100">
        <f t="shared" si="58"/>
        <v>0</v>
      </c>
      <c r="S35" s="100">
        <f t="shared" si="58"/>
        <v>0</v>
      </c>
      <c r="T35" s="100">
        <f t="shared" si="58"/>
        <v>0</v>
      </c>
      <c r="U35" s="100">
        <f t="shared" si="58"/>
        <v>0</v>
      </c>
      <c r="V35" s="100">
        <f t="shared" si="58"/>
        <v>0</v>
      </c>
      <c r="W35" s="100">
        <f t="shared" si="58"/>
        <v>0</v>
      </c>
      <c r="X35" s="65"/>
      <c r="Y35" s="78" t="str">
        <f t="shared" ref="Y35:AG35" si="59">O35/O$45</f>
        <v>#DIV/0!</v>
      </c>
      <c r="Z35" s="78" t="str">
        <f t="shared" si="59"/>
        <v>#DIV/0!</v>
      </c>
      <c r="AA35" s="78" t="str">
        <f t="shared" si="59"/>
        <v>#DIV/0!</v>
      </c>
      <c r="AB35" s="78" t="str">
        <f t="shared" si="59"/>
        <v>#DIV/0!</v>
      </c>
      <c r="AC35" s="78" t="str">
        <f t="shared" si="59"/>
        <v>#DIV/0!</v>
      </c>
      <c r="AD35" s="78" t="str">
        <f t="shared" si="59"/>
        <v>#DIV/0!</v>
      </c>
      <c r="AE35" s="78" t="str">
        <f t="shared" si="59"/>
        <v>#DIV/0!</v>
      </c>
      <c r="AF35" s="78" t="str">
        <f t="shared" si="59"/>
        <v>#DIV/0!</v>
      </c>
      <c r="AG35" s="78" t="str">
        <f t="shared" si="59"/>
        <v>#DIV/0!</v>
      </c>
    </row>
    <row r="36">
      <c r="A36" s="76">
        <v>4.0</v>
      </c>
      <c r="B36" s="68" t="s">
        <v>94</v>
      </c>
      <c r="C36" s="96" t="str">
        <f t="shared" si="34"/>
        <v/>
      </c>
      <c r="D36" s="96" t="str">
        <f t="shared" si="35"/>
        <v/>
      </c>
      <c r="E36" s="96" t="str">
        <f t="shared" si="36"/>
        <v/>
      </c>
      <c r="F36" s="96" t="str">
        <f t="shared" si="37"/>
        <v/>
      </c>
      <c r="G36" s="96" t="str">
        <f t="shared" si="38"/>
        <v/>
      </c>
      <c r="H36" s="96" t="str">
        <f t="shared" si="39"/>
        <v/>
      </c>
      <c r="I36" s="96" t="str">
        <f t="shared" si="40"/>
        <v/>
      </c>
      <c r="J36" s="96" t="str">
        <f t="shared" si="41"/>
        <v/>
      </c>
      <c r="K36" s="96" t="str">
        <f t="shared" si="42"/>
        <v/>
      </c>
      <c r="L36" s="99" t="str">
        <f t="shared" si="43"/>
        <v/>
      </c>
      <c r="M36" s="65"/>
      <c r="O36" s="100">
        <f t="shared" ref="O36:W36" si="60">C36*$L36</f>
        <v>0</v>
      </c>
      <c r="P36" s="100">
        <f t="shared" si="60"/>
        <v>0</v>
      </c>
      <c r="Q36" s="100">
        <f t="shared" si="60"/>
        <v>0</v>
      </c>
      <c r="R36" s="100">
        <f t="shared" si="60"/>
        <v>0</v>
      </c>
      <c r="S36" s="100">
        <f t="shared" si="60"/>
        <v>0</v>
      </c>
      <c r="T36" s="100">
        <f t="shared" si="60"/>
        <v>0</v>
      </c>
      <c r="U36" s="100">
        <f t="shared" si="60"/>
        <v>0</v>
      </c>
      <c r="V36" s="100">
        <f t="shared" si="60"/>
        <v>0</v>
      </c>
      <c r="W36" s="100">
        <f t="shared" si="60"/>
        <v>0</v>
      </c>
      <c r="X36" s="65"/>
      <c r="Y36" s="78" t="str">
        <f t="shared" ref="Y36:AG36" si="61">O36/O$45</f>
        <v>#DIV/0!</v>
      </c>
      <c r="Z36" s="78" t="str">
        <f t="shared" si="61"/>
        <v>#DIV/0!</v>
      </c>
      <c r="AA36" s="78" t="str">
        <f t="shared" si="61"/>
        <v>#DIV/0!</v>
      </c>
      <c r="AB36" s="78" t="str">
        <f t="shared" si="61"/>
        <v>#DIV/0!</v>
      </c>
      <c r="AC36" s="78" t="str">
        <f t="shared" si="61"/>
        <v>#DIV/0!</v>
      </c>
      <c r="AD36" s="78" t="str">
        <f t="shared" si="61"/>
        <v>#DIV/0!</v>
      </c>
      <c r="AE36" s="78" t="str">
        <f t="shared" si="61"/>
        <v>#DIV/0!</v>
      </c>
      <c r="AF36" s="78" t="str">
        <f t="shared" si="61"/>
        <v>#DIV/0!</v>
      </c>
      <c r="AG36" s="78" t="str">
        <f t="shared" si="61"/>
        <v>#DIV/0!</v>
      </c>
    </row>
    <row r="37">
      <c r="A37" s="76">
        <v>4.0</v>
      </c>
      <c r="B37" s="68" t="s">
        <v>96</v>
      </c>
      <c r="C37" s="96" t="str">
        <f t="shared" si="34"/>
        <v/>
      </c>
      <c r="D37" s="96" t="str">
        <f t="shared" si="35"/>
        <v/>
      </c>
      <c r="E37" s="96" t="str">
        <f t="shared" si="36"/>
        <v/>
      </c>
      <c r="F37" s="96" t="str">
        <f t="shared" si="37"/>
        <v/>
      </c>
      <c r="G37" s="96" t="str">
        <f t="shared" si="38"/>
        <v/>
      </c>
      <c r="H37" s="96" t="str">
        <f t="shared" si="39"/>
        <v/>
      </c>
      <c r="I37" s="96" t="str">
        <f t="shared" si="40"/>
        <v/>
      </c>
      <c r="J37" s="96" t="str">
        <f t="shared" si="41"/>
        <v/>
      </c>
      <c r="K37" s="96" t="str">
        <f t="shared" si="42"/>
        <v/>
      </c>
      <c r="L37" s="99" t="str">
        <f t="shared" si="43"/>
        <v/>
      </c>
      <c r="M37" s="65"/>
      <c r="O37" s="100">
        <f t="shared" ref="O37:W37" si="62">C37*$L37</f>
        <v>0</v>
      </c>
      <c r="P37" s="100">
        <f t="shared" si="62"/>
        <v>0</v>
      </c>
      <c r="Q37" s="100">
        <f t="shared" si="62"/>
        <v>0</v>
      </c>
      <c r="R37" s="100">
        <f t="shared" si="62"/>
        <v>0</v>
      </c>
      <c r="S37" s="100">
        <f t="shared" si="62"/>
        <v>0</v>
      </c>
      <c r="T37" s="100">
        <f t="shared" si="62"/>
        <v>0</v>
      </c>
      <c r="U37" s="100">
        <f t="shared" si="62"/>
        <v>0</v>
      </c>
      <c r="V37" s="100">
        <f t="shared" si="62"/>
        <v>0</v>
      </c>
      <c r="W37" s="100">
        <f t="shared" si="62"/>
        <v>0</v>
      </c>
      <c r="X37" s="65"/>
      <c r="Y37" s="78" t="str">
        <f t="shared" ref="Y37:AG37" si="63">O37/O$45</f>
        <v>#DIV/0!</v>
      </c>
      <c r="Z37" s="78" t="str">
        <f t="shared" si="63"/>
        <v>#DIV/0!</v>
      </c>
      <c r="AA37" s="78" t="str">
        <f t="shared" si="63"/>
        <v>#DIV/0!</v>
      </c>
      <c r="AB37" s="78" t="str">
        <f t="shared" si="63"/>
        <v>#DIV/0!</v>
      </c>
      <c r="AC37" s="78" t="str">
        <f t="shared" si="63"/>
        <v>#DIV/0!</v>
      </c>
      <c r="AD37" s="78" t="str">
        <f t="shared" si="63"/>
        <v>#DIV/0!</v>
      </c>
      <c r="AE37" s="78" t="str">
        <f t="shared" si="63"/>
        <v>#DIV/0!</v>
      </c>
      <c r="AF37" s="78" t="str">
        <f t="shared" si="63"/>
        <v>#DIV/0!</v>
      </c>
      <c r="AG37" s="78" t="str">
        <f t="shared" si="63"/>
        <v>#DIV/0!</v>
      </c>
    </row>
    <row r="38">
      <c r="A38" s="76">
        <v>4.0</v>
      </c>
      <c r="B38" s="68" t="s">
        <v>98</v>
      </c>
      <c r="C38" s="96" t="str">
        <f t="shared" si="34"/>
        <v/>
      </c>
      <c r="D38" s="96" t="str">
        <f t="shared" si="35"/>
        <v/>
      </c>
      <c r="E38" s="96" t="str">
        <f t="shared" si="36"/>
        <v/>
      </c>
      <c r="F38" s="96" t="str">
        <f t="shared" si="37"/>
        <v/>
      </c>
      <c r="G38" s="96" t="str">
        <f t="shared" si="38"/>
        <v/>
      </c>
      <c r="H38" s="96" t="str">
        <f t="shared" si="39"/>
        <v/>
      </c>
      <c r="I38" s="96" t="str">
        <f t="shared" si="40"/>
        <v/>
      </c>
      <c r="J38" s="96" t="str">
        <f t="shared" si="41"/>
        <v/>
      </c>
      <c r="K38" s="96" t="str">
        <f t="shared" si="42"/>
        <v/>
      </c>
      <c r="L38" s="99" t="str">
        <f t="shared" si="43"/>
        <v/>
      </c>
      <c r="M38" s="65"/>
      <c r="O38" s="100">
        <f t="shared" ref="O38:W38" si="64">C38*$L38</f>
        <v>0</v>
      </c>
      <c r="P38" s="100">
        <f t="shared" si="64"/>
        <v>0</v>
      </c>
      <c r="Q38" s="100">
        <f t="shared" si="64"/>
        <v>0</v>
      </c>
      <c r="R38" s="100">
        <f t="shared" si="64"/>
        <v>0</v>
      </c>
      <c r="S38" s="100">
        <f t="shared" si="64"/>
        <v>0</v>
      </c>
      <c r="T38" s="100">
        <f t="shared" si="64"/>
        <v>0</v>
      </c>
      <c r="U38" s="100">
        <f t="shared" si="64"/>
        <v>0</v>
      </c>
      <c r="V38" s="100">
        <f t="shared" si="64"/>
        <v>0</v>
      </c>
      <c r="W38" s="100">
        <f t="shared" si="64"/>
        <v>0</v>
      </c>
      <c r="X38" s="65"/>
      <c r="Y38" s="78" t="str">
        <f t="shared" ref="Y38:AG38" si="65">O38/O$45</f>
        <v>#DIV/0!</v>
      </c>
      <c r="Z38" s="78" t="str">
        <f t="shared" si="65"/>
        <v>#DIV/0!</v>
      </c>
      <c r="AA38" s="78" t="str">
        <f t="shared" si="65"/>
        <v>#DIV/0!</v>
      </c>
      <c r="AB38" s="78" t="str">
        <f t="shared" si="65"/>
        <v>#DIV/0!</v>
      </c>
      <c r="AC38" s="78" t="str">
        <f t="shared" si="65"/>
        <v>#DIV/0!</v>
      </c>
      <c r="AD38" s="78" t="str">
        <f t="shared" si="65"/>
        <v>#DIV/0!</v>
      </c>
      <c r="AE38" s="78" t="str">
        <f t="shared" si="65"/>
        <v>#DIV/0!</v>
      </c>
      <c r="AF38" s="78" t="str">
        <f t="shared" si="65"/>
        <v>#DIV/0!</v>
      </c>
      <c r="AG38" s="78" t="str">
        <f t="shared" si="65"/>
        <v>#DIV/0!</v>
      </c>
    </row>
    <row r="39">
      <c r="A39" s="76">
        <v>5.0</v>
      </c>
      <c r="B39" s="68" t="s">
        <v>94</v>
      </c>
      <c r="C39" s="96" t="str">
        <f t="shared" si="34"/>
        <v/>
      </c>
      <c r="D39" s="96" t="str">
        <f t="shared" si="35"/>
        <v/>
      </c>
      <c r="E39" s="96" t="str">
        <f t="shared" si="36"/>
        <v/>
      </c>
      <c r="F39" s="96" t="str">
        <f t="shared" si="37"/>
        <v/>
      </c>
      <c r="G39" s="96" t="str">
        <f t="shared" si="38"/>
        <v/>
      </c>
      <c r="H39" s="96" t="str">
        <f t="shared" si="39"/>
        <v/>
      </c>
      <c r="I39" s="96" t="str">
        <f t="shared" si="40"/>
        <v/>
      </c>
      <c r="J39" s="96" t="str">
        <f t="shared" si="41"/>
        <v/>
      </c>
      <c r="K39" s="96" t="str">
        <f t="shared" si="42"/>
        <v/>
      </c>
      <c r="L39" s="99" t="str">
        <f t="shared" si="43"/>
        <v/>
      </c>
      <c r="M39" s="65"/>
      <c r="O39" s="100">
        <f t="shared" ref="O39:W39" si="66">C39*$L39</f>
        <v>0</v>
      </c>
      <c r="P39" s="100">
        <f t="shared" si="66"/>
        <v>0</v>
      </c>
      <c r="Q39" s="100">
        <f t="shared" si="66"/>
        <v>0</v>
      </c>
      <c r="R39" s="100">
        <f t="shared" si="66"/>
        <v>0</v>
      </c>
      <c r="S39" s="100">
        <f t="shared" si="66"/>
        <v>0</v>
      </c>
      <c r="T39" s="100">
        <f t="shared" si="66"/>
        <v>0</v>
      </c>
      <c r="U39" s="100">
        <f t="shared" si="66"/>
        <v>0</v>
      </c>
      <c r="V39" s="100">
        <f t="shared" si="66"/>
        <v>0</v>
      </c>
      <c r="W39" s="100">
        <f t="shared" si="66"/>
        <v>0</v>
      </c>
      <c r="X39" s="65"/>
      <c r="Y39" s="78" t="str">
        <f t="shared" ref="Y39:AG39" si="67">O39/O$45</f>
        <v>#DIV/0!</v>
      </c>
      <c r="Z39" s="78" t="str">
        <f t="shared" si="67"/>
        <v>#DIV/0!</v>
      </c>
      <c r="AA39" s="78" t="str">
        <f t="shared" si="67"/>
        <v>#DIV/0!</v>
      </c>
      <c r="AB39" s="78" t="str">
        <f t="shared" si="67"/>
        <v>#DIV/0!</v>
      </c>
      <c r="AC39" s="78" t="str">
        <f t="shared" si="67"/>
        <v>#DIV/0!</v>
      </c>
      <c r="AD39" s="78" t="str">
        <f t="shared" si="67"/>
        <v>#DIV/0!</v>
      </c>
      <c r="AE39" s="78" t="str">
        <f t="shared" si="67"/>
        <v>#DIV/0!</v>
      </c>
      <c r="AF39" s="78" t="str">
        <f t="shared" si="67"/>
        <v>#DIV/0!</v>
      </c>
      <c r="AG39" s="78" t="str">
        <f t="shared" si="67"/>
        <v>#DIV/0!</v>
      </c>
    </row>
    <row r="40">
      <c r="A40" s="76">
        <v>5.0</v>
      </c>
      <c r="B40" s="68" t="s">
        <v>96</v>
      </c>
      <c r="C40" s="96" t="str">
        <f t="shared" si="34"/>
        <v/>
      </c>
      <c r="D40" s="96" t="str">
        <f t="shared" si="35"/>
        <v/>
      </c>
      <c r="E40" s="96" t="str">
        <f t="shared" si="36"/>
        <v/>
      </c>
      <c r="F40" s="96" t="str">
        <f t="shared" si="37"/>
        <v/>
      </c>
      <c r="G40" s="96" t="str">
        <f t="shared" si="38"/>
        <v/>
      </c>
      <c r="H40" s="96" t="str">
        <f t="shared" si="39"/>
        <v/>
      </c>
      <c r="I40" s="96" t="str">
        <f t="shared" si="40"/>
        <v/>
      </c>
      <c r="J40" s="96" t="str">
        <f t="shared" si="41"/>
        <v/>
      </c>
      <c r="K40" s="96" t="str">
        <f t="shared" si="42"/>
        <v/>
      </c>
      <c r="L40" s="99" t="str">
        <f t="shared" si="43"/>
        <v/>
      </c>
      <c r="M40" s="65"/>
      <c r="O40" s="100">
        <f t="shared" ref="O40:W40" si="68">C40*$L40</f>
        <v>0</v>
      </c>
      <c r="P40" s="100">
        <f t="shared" si="68"/>
        <v>0</v>
      </c>
      <c r="Q40" s="100">
        <f t="shared" si="68"/>
        <v>0</v>
      </c>
      <c r="R40" s="100">
        <f t="shared" si="68"/>
        <v>0</v>
      </c>
      <c r="S40" s="100">
        <f t="shared" si="68"/>
        <v>0</v>
      </c>
      <c r="T40" s="100">
        <f t="shared" si="68"/>
        <v>0</v>
      </c>
      <c r="U40" s="100">
        <f t="shared" si="68"/>
        <v>0</v>
      </c>
      <c r="V40" s="100">
        <f t="shared" si="68"/>
        <v>0</v>
      </c>
      <c r="W40" s="100">
        <f t="shared" si="68"/>
        <v>0</v>
      </c>
      <c r="X40" s="65"/>
      <c r="Y40" s="78" t="str">
        <f t="shared" ref="Y40:AG40" si="69">O40/O$45</f>
        <v>#DIV/0!</v>
      </c>
      <c r="Z40" s="78" t="str">
        <f t="shared" si="69"/>
        <v>#DIV/0!</v>
      </c>
      <c r="AA40" s="78" t="str">
        <f t="shared" si="69"/>
        <v>#DIV/0!</v>
      </c>
      <c r="AB40" s="78" t="str">
        <f t="shared" si="69"/>
        <v>#DIV/0!</v>
      </c>
      <c r="AC40" s="78" t="str">
        <f t="shared" si="69"/>
        <v>#DIV/0!</v>
      </c>
      <c r="AD40" s="78" t="str">
        <f t="shared" si="69"/>
        <v>#DIV/0!</v>
      </c>
      <c r="AE40" s="78" t="str">
        <f t="shared" si="69"/>
        <v>#DIV/0!</v>
      </c>
      <c r="AF40" s="78" t="str">
        <f t="shared" si="69"/>
        <v>#DIV/0!</v>
      </c>
      <c r="AG40" s="78" t="str">
        <f t="shared" si="69"/>
        <v>#DIV/0!</v>
      </c>
    </row>
    <row r="41">
      <c r="A41" s="76">
        <v>5.0</v>
      </c>
      <c r="B41" s="68" t="s">
        <v>98</v>
      </c>
      <c r="C41" s="96" t="str">
        <f t="shared" si="34"/>
        <v/>
      </c>
      <c r="D41" s="96" t="str">
        <f t="shared" si="35"/>
        <v/>
      </c>
      <c r="E41" s="96" t="str">
        <f t="shared" si="36"/>
        <v/>
      </c>
      <c r="F41" s="96" t="str">
        <f t="shared" si="37"/>
        <v/>
      </c>
      <c r="G41" s="96" t="str">
        <f t="shared" si="38"/>
        <v/>
      </c>
      <c r="H41" s="96" t="str">
        <f t="shared" si="39"/>
        <v/>
      </c>
      <c r="I41" s="96" t="str">
        <f t="shared" si="40"/>
        <v/>
      </c>
      <c r="J41" s="96" t="str">
        <f t="shared" si="41"/>
        <v/>
      </c>
      <c r="K41" s="96" t="str">
        <f t="shared" si="42"/>
        <v/>
      </c>
      <c r="L41" s="99" t="str">
        <f t="shared" si="43"/>
        <v/>
      </c>
      <c r="M41" s="65"/>
      <c r="O41" s="100">
        <f t="shared" ref="O41:W41" si="70">C41*$L41</f>
        <v>0</v>
      </c>
      <c r="P41" s="100">
        <f t="shared" si="70"/>
        <v>0</v>
      </c>
      <c r="Q41" s="100">
        <f t="shared" si="70"/>
        <v>0</v>
      </c>
      <c r="R41" s="100">
        <f t="shared" si="70"/>
        <v>0</v>
      </c>
      <c r="S41" s="100">
        <f t="shared" si="70"/>
        <v>0</v>
      </c>
      <c r="T41" s="100">
        <f t="shared" si="70"/>
        <v>0</v>
      </c>
      <c r="U41" s="100">
        <f t="shared" si="70"/>
        <v>0</v>
      </c>
      <c r="V41" s="100">
        <f t="shared" si="70"/>
        <v>0</v>
      </c>
      <c r="W41" s="100">
        <f t="shared" si="70"/>
        <v>0</v>
      </c>
      <c r="X41" s="65"/>
      <c r="Y41" s="78" t="str">
        <f t="shared" ref="Y41:AG41" si="71">O41/O$45</f>
        <v>#DIV/0!</v>
      </c>
      <c r="Z41" s="78" t="str">
        <f t="shared" si="71"/>
        <v>#DIV/0!</v>
      </c>
      <c r="AA41" s="78" t="str">
        <f t="shared" si="71"/>
        <v>#DIV/0!</v>
      </c>
      <c r="AB41" s="78" t="str">
        <f t="shared" si="71"/>
        <v>#DIV/0!</v>
      </c>
      <c r="AC41" s="78" t="str">
        <f t="shared" si="71"/>
        <v>#DIV/0!</v>
      </c>
      <c r="AD41" s="78" t="str">
        <f t="shared" si="71"/>
        <v>#DIV/0!</v>
      </c>
      <c r="AE41" s="78" t="str">
        <f t="shared" si="71"/>
        <v>#DIV/0!</v>
      </c>
      <c r="AF41" s="78" t="str">
        <f t="shared" si="71"/>
        <v>#DIV/0!</v>
      </c>
      <c r="AG41" s="78" t="str">
        <f t="shared" si="71"/>
        <v>#DIV/0!</v>
      </c>
    </row>
    <row r="42">
      <c r="A42" s="76">
        <v>6.0</v>
      </c>
      <c r="B42" s="68" t="s">
        <v>94</v>
      </c>
      <c r="C42" s="96" t="str">
        <f t="shared" si="34"/>
        <v/>
      </c>
      <c r="D42" s="96" t="str">
        <f t="shared" si="35"/>
        <v/>
      </c>
      <c r="E42" s="96" t="str">
        <f t="shared" si="36"/>
        <v/>
      </c>
      <c r="F42" s="96" t="str">
        <f t="shared" si="37"/>
        <v/>
      </c>
      <c r="G42" s="96" t="str">
        <f t="shared" si="38"/>
        <v/>
      </c>
      <c r="H42" s="96" t="str">
        <f t="shared" si="39"/>
        <v/>
      </c>
      <c r="I42" s="96" t="str">
        <f t="shared" si="40"/>
        <v/>
      </c>
      <c r="J42" s="96" t="str">
        <f t="shared" si="41"/>
        <v/>
      </c>
      <c r="K42" s="96" t="str">
        <f t="shared" si="42"/>
        <v/>
      </c>
      <c r="L42" s="99" t="str">
        <f t="shared" si="43"/>
        <v/>
      </c>
      <c r="M42" s="65"/>
      <c r="O42" s="100">
        <f t="shared" ref="O42:W42" si="72">C42*$L42</f>
        <v>0</v>
      </c>
      <c r="P42" s="100">
        <f t="shared" si="72"/>
        <v>0</v>
      </c>
      <c r="Q42" s="100">
        <f t="shared" si="72"/>
        <v>0</v>
      </c>
      <c r="R42" s="100">
        <f t="shared" si="72"/>
        <v>0</v>
      </c>
      <c r="S42" s="100">
        <f t="shared" si="72"/>
        <v>0</v>
      </c>
      <c r="T42" s="100">
        <f t="shared" si="72"/>
        <v>0</v>
      </c>
      <c r="U42" s="100">
        <f t="shared" si="72"/>
        <v>0</v>
      </c>
      <c r="V42" s="100">
        <f t="shared" si="72"/>
        <v>0</v>
      </c>
      <c r="W42" s="100">
        <f t="shared" si="72"/>
        <v>0</v>
      </c>
      <c r="X42" s="65"/>
      <c r="Y42" s="78" t="str">
        <f t="shared" ref="Y42:AG42" si="73">O42/O$45</f>
        <v>#DIV/0!</v>
      </c>
      <c r="Z42" s="78" t="str">
        <f t="shared" si="73"/>
        <v>#DIV/0!</v>
      </c>
      <c r="AA42" s="78" t="str">
        <f t="shared" si="73"/>
        <v>#DIV/0!</v>
      </c>
      <c r="AB42" s="78" t="str">
        <f t="shared" si="73"/>
        <v>#DIV/0!</v>
      </c>
      <c r="AC42" s="78" t="str">
        <f t="shared" si="73"/>
        <v>#DIV/0!</v>
      </c>
      <c r="AD42" s="78" t="str">
        <f t="shared" si="73"/>
        <v>#DIV/0!</v>
      </c>
      <c r="AE42" s="78" t="str">
        <f t="shared" si="73"/>
        <v>#DIV/0!</v>
      </c>
      <c r="AF42" s="78" t="str">
        <f t="shared" si="73"/>
        <v>#DIV/0!</v>
      </c>
      <c r="AG42" s="78" t="str">
        <f t="shared" si="73"/>
        <v>#DIV/0!</v>
      </c>
    </row>
    <row r="43">
      <c r="A43" s="76">
        <v>6.0</v>
      </c>
      <c r="B43" s="68" t="s">
        <v>96</v>
      </c>
      <c r="C43" s="96" t="str">
        <f t="shared" si="34"/>
        <v/>
      </c>
      <c r="D43" s="96" t="str">
        <f t="shared" si="35"/>
        <v/>
      </c>
      <c r="E43" s="96" t="str">
        <f t="shared" si="36"/>
        <v/>
      </c>
      <c r="F43" s="96" t="str">
        <f t="shared" si="37"/>
        <v/>
      </c>
      <c r="G43" s="96" t="str">
        <f t="shared" si="38"/>
        <v/>
      </c>
      <c r="H43" s="96" t="str">
        <f t="shared" si="39"/>
        <v/>
      </c>
      <c r="I43" s="96" t="str">
        <f t="shared" si="40"/>
        <v/>
      </c>
      <c r="J43" s="96" t="str">
        <f t="shared" si="41"/>
        <v/>
      </c>
      <c r="K43" s="96" t="str">
        <f t="shared" si="42"/>
        <v/>
      </c>
      <c r="L43" s="99" t="str">
        <f t="shared" si="43"/>
        <v/>
      </c>
      <c r="M43" s="65"/>
      <c r="O43" s="100">
        <f t="shared" ref="O43:W43" si="74">C43*$L43</f>
        <v>0</v>
      </c>
      <c r="P43" s="100">
        <f t="shared" si="74"/>
        <v>0</v>
      </c>
      <c r="Q43" s="100">
        <f t="shared" si="74"/>
        <v>0</v>
      </c>
      <c r="R43" s="100">
        <f t="shared" si="74"/>
        <v>0</v>
      </c>
      <c r="S43" s="100">
        <f t="shared" si="74"/>
        <v>0</v>
      </c>
      <c r="T43" s="100">
        <f t="shared" si="74"/>
        <v>0</v>
      </c>
      <c r="U43" s="100">
        <f t="shared" si="74"/>
        <v>0</v>
      </c>
      <c r="V43" s="100">
        <f t="shared" si="74"/>
        <v>0</v>
      </c>
      <c r="W43" s="100">
        <f t="shared" si="74"/>
        <v>0</v>
      </c>
      <c r="X43" s="65"/>
      <c r="Y43" s="78" t="str">
        <f t="shared" ref="Y43:AG43" si="75">O43/O$45</f>
        <v>#DIV/0!</v>
      </c>
      <c r="Z43" s="78" t="str">
        <f t="shared" si="75"/>
        <v>#DIV/0!</v>
      </c>
      <c r="AA43" s="78" t="str">
        <f t="shared" si="75"/>
        <v>#DIV/0!</v>
      </c>
      <c r="AB43" s="78" t="str">
        <f t="shared" si="75"/>
        <v>#DIV/0!</v>
      </c>
      <c r="AC43" s="78" t="str">
        <f t="shared" si="75"/>
        <v>#DIV/0!</v>
      </c>
      <c r="AD43" s="78" t="str">
        <f t="shared" si="75"/>
        <v>#DIV/0!</v>
      </c>
      <c r="AE43" s="78" t="str">
        <f t="shared" si="75"/>
        <v>#DIV/0!</v>
      </c>
      <c r="AF43" s="78" t="str">
        <f t="shared" si="75"/>
        <v>#DIV/0!</v>
      </c>
      <c r="AG43" s="78" t="str">
        <f t="shared" si="75"/>
        <v>#DIV/0!</v>
      </c>
    </row>
    <row r="44">
      <c r="A44" s="76">
        <v>6.0</v>
      </c>
      <c r="B44" s="68" t="s">
        <v>98</v>
      </c>
      <c r="C44" s="96" t="str">
        <f t="shared" si="34"/>
        <v/>
      </c>
      <c r="D44" s="96" t="str">
        <f t="shared" si="35"/>
        <v/>
      </c>
      <c r="E44" s="96" t="str">
        <f t="shared" si="36"/>
        <v/>
      </c>
      <c r="F44" s="96" t="str">
        <f t="shared" si="37"/>
        <v/>
      </c>
      <c r="G44" s="96" t="str">
        <f t="shared" si="38"/>
        <v/>
      </c>
      <c r="H44" s="96" t="str">
        <f t="shared" si="39"/>
        <v/>
      </c>
      <c r="I44" s="96" t="str">
        <f t="shared" si="40"/>
        <v/>
      </c>
      <c r="J44" s="96" t="str">
        <f t="shared" si="41"/>
        <v/>
      </c>
      <c r="K44" s="96" t="str">
        <f t="shared" si="42"/>
        <v/>
      </c>
      <c r="L44" s="99" t="str">
        <f t="shared" si="43"/>
        <v/>
      </c>
      <c r="M44" s="65"/>
      <c r="O44" s="100">
        <f t="shared" ref="O44:W44" si="76">C44*$L44</f>
        <v>0</v>
      </c>
      <c r="P44" s="100">
        <f t="shared" si="76"/>
        <v>0</v>
      </c>
      <c r="Q44" s="100">
        <f t="shared" si="76"/>
        <v>0</v>
      </c>
      <c r="R44" s="100">
        <f t="shared" si="76"/>
        <v>0</v>
      </c>
      <c r="S44" s="100">
        <f t="shared" si="76"/>
        <v>0</v>
      </c>
      <c r="T44" s="100">
        <f t="shared" si="76"/>
        <v>0</v>
      </c>
      <c r="U44" s="100">
        <f t="shared" si="76"/>
        <v>0</v>
      </c>
      <c r="V44" s="100">
        <f t="shared" si="76"/>
        <v>0</v>
      </c>
      <c r="W44" s="100">
        <f t="shared" si="76"/>
        <v>0</v>
      </c>
      <c r="X44" s="65"/>
      <c r="Y44" s="78" t="str">
        <f t="shared" ref="Y44:AG44" si="77">O44/O$45</f>
        <v>#DIV/0!</v>
      </c>
      <c r="Z44" s="78" t="str">
        <f t="shared" si="77"/>
        <v>#DIV/0!</v>
      </c>
      <c r="AA44" s="78" t="str">
        <f t="shared" si="77"/>
        <v>#DIV/0!</v>
      </c>
      <c r="AB44" s="78" t="str">
        <f t="shared" si="77"/>
        <v>#DIV/0!</v>
      </c>
      <c r="AC44" s="78" t="str">
        <f t="shared" si="77"/>
        <v>#DIV/0!</v>
      </c>
      <c r="AD44" s="78" t="str">
        <f t="shared" si="77"/>
        <v>#DIV/0!</v>
      </c>
      <c r="AE44" s="78" t="str">
        <f t="shared" si="77"/>
        <v>#DIV/0!</v>
      </c>
      <c r="AF44" s="78" t="str">
        <f t="shared" si="77"/>
        <v>#DIV/0!</v>
      </c>
      <c r="AG44" s="78" t="str">
        <f t="shared" si="77"/>
        <v>#DIV/0!</v>
      </c>
    </row>
    <row r="45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101" t="s">
        <v>119</v>
      </c>
      <c r="O45" s="102">
        <f t="shared" ref="O45:W45" si="78">sum(O27:O44)</f>
        <v>0</v>
      </c>
      <c r="P45" s="102">
        <f t="shared" si="78"/>
        <v>0</v>
      </c>
      <c r="Q45" s="102">
        <f t="shared" si="78"/>
        <v>0</v>
      </c>
      <c r="R45" s="102">
        <f t="shared" si="78"/>
        <v>0</v>
      </c>
      <c r="S45" s="102">
        <f t="shared" si="78"/>
        <v>0</v>
      </c>
      <c r="T45" s="102">
        <f t="shared" si="78"/>
        <v>0</v>
      </c>
      <c r="U45" s="102">
        <f t="shared" si="78"/>
        <v>0</v>
      </c>
      <c r="V45" s="102">
        <f t="shared" si="78"/>
        <v>0</v>
      </c>
      <c r="W45" s="102">
        <f t="shared" si="78"/>
        <v>0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</row>
    <row r="46">
      <c r="A46" s="65"/>
      <c r="B46" s="65"/>
      <c r="C46" s="65"/>
      <c r="D46" s="65"/>
      <c r="E46" s="65"/>
      <c r="F46" s="65"/>
      <c r="G46" s="65"/>
      <c r="H46" s="65"/>
      <c r="I46" s="65"/>
      <c r="J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</row>
    <row r="47">
      <c r="A47" s="68"/>
      <c r="B47" s="68"/>
      <c r="C47" s="23" t="s">
        <v>82</v>
      </c>
      <c r="E47" s="23" t="s">
        <v>83</v>
      </c>
      <c r="G47" s="23" t="s">
        <v>120</v>
      </c>
      <c r="I47" s="23" t="s">
        <v>121</v>
      </c>
      <c r="K47" s="23" t="s">
        <v>122</v>
      </c>
      <c r="M47" s="23" t="s">
        <v>84</v>
      </c>
      <c r="O47" s="23" t="s">
        <v>85</v>
      </c>
      <c r="Q47" s="23" t="s">
        <v>86</v>
      </c>
      <c r="S47" s="23" t="s">
        <v>123</v>
      </c>
      <c r="U47" s="65"/>
      <c r="V47" s="65"/>
      <c r="W47" s="65"/>
      <c r="X47" s="65"/>
      <c r="Y47" s="71"/>
      <c r="Z47" s="65"/>
      <c r="AA47" s="65"/>
      <c r="AB47" s="65"/>
      <c r="AC47" s="65"/>
      <c r="AD47" s="65"/>
      <c r="AE47" s="65"/>
      <c r="AF47" s="65"/>
      <c r="AG47" s="65"/>
    </row>
    <row r="48">
      <c r="A48" s="103" t="s">
        <v>88</v>
      </c>
      <c r="B48" s="103" t="s">
        <v>89</v>
      </c>
      <c r="C48" s="104" t="s">
        <v>124</v>
      </c>
      <c r="D48" s="104" t="s">
        <v>125</v>
      </c>
      <c r="E48" s="104" t="s">
        <v>126</v>
      </c>
      <c r="F48" s="104" t="s">
        <v>127</v>
      </c>
      <c r="G48" s="104" t="s">
        <v>128</v>
      </c>
      <c r="H48" s="104" t="s">
        <v>129</v>
      </c>
      <c r="I48" s="104" t="s">
        <v>130</v>
      </c>
      <c r="J48" s="104" t="s">
        <v>131</v>
      </c>
      <c r="K48" s="104" t="s">
        <v>132</v>
      </c>
      <c r="L48" s="104" t="s">
        <v>133</v>
      </c>
      <c r="M48" s="104" t="s">
        <v>134</v>
      </c>
      <c r="N48" s="104" t="s">
        <v>135</v>
      </c>
      <c r="O48" s="104" t="s">
        <v>136</v>
      </c>
      <c r="P48" s="104" t="s">
        <v>137</v>
      </c>
      <c r="Q48" s="104" t="s">
        <v>138</v>
      </c>
      <c r="R48" s="104" t="s">
        <v>139</v>
      </c>
      <c r="S48" s="104" t="s">
        <v>140</v>
      </c>
      <c r="T48" s="104" t="s">
        <v>141</v>
      </c>
      <c r="U48" s="104" t="s">
        <v>142</v>
      </c>
      <c r="V48" s="104" t="s">
        <v>143</v>
      </c>
      <c r="W48" s="105" t="s">
        <v>144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>
      <c r="A49" s="106"/>
      <c r="B49" s="107"/>
      <c r="C49" s="84"/>
      <c r="D49" s="106"/>
      <c r="E49" s="84"/>
      <c r="F49" s="106"/>
      <c r="G49" s="108"/>
      <c r="H49" s="106"/>
      <c r="I49" s="106"/>
      <c r="J49" s="106"/>
      <c r="K49" s="106"/>
      <c r="L49" s="109"/>
      <c r="M49" s="107"/>
      <c r="N49" s="106"/>
      <c r="O49" s="107"/>
      <c r="P49" s="109"/>
      <c r="Q49" s="107"/>
      <c r="R49" s="109"/>
      <c r="S49" s="107"/>
      <c r="T49" s="106"/>
      <c r="U49" s="88"/>
      <c r="V49" s="88"/>
      <c r="W49" s="109"/>
      <c r="X49" s="65"/>
      <c r="Y49" s="65"/>
      <c r="Z49" s="65"/>
      <c r="AA49" s="65"/>
      <c r="AB49" s="65"/>
      <c r="AC49" s="65"/>
      <c r="AD49" s="65"/>
      <c r="AE49" s="65"/>
      <c r="AF49" s="65"/>
      <c r="AG49" s="65"/>
    </row>
    <row r="50">
      <c r="A50" s="106"/>
      <c r="B50" s="107"/>
      <c r="C50" s="84"/>
      <c r="D50" s="106"/>
      <c r="E50" s="84"/>
      <c r="F50" s="106"/>
      <c r="G50" s="108"/>
      <c r="H50" s="106"/>
      <c r="I50" s="106"/>
      <c r="J50" s="106"/>
      <c r="K50" s="106"/>
      <c r="L50" s="109"/>
      <c r="M50" s="107"/>
      <c r="N50" s="106"/>
      <c r="O50" s="107"/>
      <c r="P50" s="109"/>
      <c r="Q50" s="107"/>
      <c r="R50" s="109"/>
      <c r="S50" s="107"/>
      <c r="T50" s="106"/>
      <c r="U50" s="88"/>
      <c r="V50" s="88"/>
      <c r="W50" s="109"/>
      <c r="X50" s="65"/>
      <c r="Y50" s="65"/>
      <c r="Z50" s="65"/>
      <c r="AA50" s="65"/>
      <c r="AB50" s="65"/>
      <c r="AC50" s="65"/>
      <c r="AD50" s="65"/>
      <c r="AE50" s="65"/>
      <c r="AF50" s="65"/>
      <c r="AG50" s="65"/>
    </row>
    <row r="51">
      <c r="A51" s="106"/>
      <c r="B51" s="107"/>
      <c r="C51" s="84"/>
      <c r="D51" s="106"/>
      <c r="E51" s="84"/>
      <c r="F51" s="109"/>
      <c r="G51" s="108"/>
      <c r="H51" s="109"/>
      <c r="I51" s="106"/>
      <c r="J51" s="109"/>
      <c r="K51" s="106"/>
      <c r="L51" s="109"/>
      <c r="M51" s="107"/>
      <c r="N51" s="106"/>
      <c r="O51" s="107"/>
      <c r="P51" s="109"/>
      <c r="Q51" s="107"/>
      <c r="R51" s="109"/>
      <c r="S51" s="107"/>
      <c r="T51" s="106"/>
      <c r="U51" s="88"/>
      <c r="V51" s="88"/>
      <c r="W51" s="109"/>
      <c r="X51" s="65"/>
      <c r="Y51" s="65"/>
      <c r="Z51" s="65"/>
      <c r="AA51" s="65"/>
      <c r="AB51" s="65"/>
      <c r="AC51" s="65"/>
      <c r="AD51" s="65"/>
      <c r="AE51" s="65"/>
      <c r="AF51" s="65"/>
      <c r="AG51" s="65"/>
    </row>
    <row r="52">
      <c r="A52" s="106"/>
      <c r="B52" s="107"/>
      <c r="C52" s="84"/>
      <c r="D52" s="106"/>
      <c r="E52" s="84"/>
      <c r="F52" s="106"/>
      <c r="G52" s="108"/>
      <c r="H52" s="109"/>
      <c r="I52" s="106"/>
      <c r="J52" s="109"/>
      <c r="K52" s="106"/>
      <c r="L52" s="109"/>
      <c r="M52" s="107"/>
      <c r="N52" s="106"/>
      <c r="O52" s="107"/>
      <c r="P52" s="106"/>
      <c r="Q52" s="107"/>
      <c r="R52" s="106"/>
      <c r="S52" s="107"/>
      <c r="T52" s="106"/>
      <c r="U52" s="88"/>
      <c r="V52" s="88"/>
      <c r="W52" s="109"/>
      <c r="X52" s="65"/>
      <c r="Y52" s="65"/>
      <c r="Z52" s="65"/>
      <c r="AA52" s="65"/>
      <c r="AB52" s="65"/>
      <c r="AC52" s="65"/>
      <c r="AD52" s="65"/>
      <c r="AE52" s="65"/>
      <c r="AF52" s="65"/>
      <c r="AG52" s="65"/>
    </row>
    <row r="53">
      <c r="A53" s="106"/>
      <c r="B53" s="107"/>
      <c r="C53" s="84"/>
      <c r="D53" s="106"/>
      <c r="E53" s="84"/>
      <c r="F53" s="106"/>
      <c r="G53" s="108"/>
      <c r="H53" s="106"/>
      <c r="I53" s="106"/>
      <c r="J53" s="109"/>
      <c r="K53" s="106"/>
      <c r="L53" s="109"/>
      <c r="M53" s="107"/>
      <c r="N53" s="106"/>
      <c r="O53" s="107"/>
      <c r="P53" s="106"/>
      <c r="Q53" s="107"/>
      <c r="R53" s="106"/>
      <c r="S53" s="107"/>
      <c r="T53" s="109"/>
      <c r="U53" s="88"/>
      <c r="V53" s="88"/>
      <c r="W53" s="109"/>
      <c r="X53" s="65"/>
      <c r="Y53" s="65"/>
      <c r="Z53" s="65"/>
      <c r="AA53" s="65"/>
      <c r="AB53" s="65"/>
      <c r="AC53" s="65"/>
      <c r="AD53" s="65"/>
      <c r="AE53" s="65"/>
      <c r="AF53" s="65"/>
      <c r="AG53" s="65"/>
    </row>
    <row r="54">
      <c r="A54" s="106"/>
      <c r="B54" s="107"/>
      <c r="C54" s="84"/>
      <c r="D54" s="106"/>
      <c r="E54" s="84"/>
      <c r="F54" s="106"/>
      <c r="G54" s="108"/>
      <c r="H54" s="106"/>
      <c r="I54" s="106"/>
      <c r="J54" s="109"/>
      <c r="K54" s="106"/>
      <c r="L54" s="109"/>
      <c r="M54" s="107"/>
      <c r="N54" s="106"/>
      <c r="O54" s="107"/>
      <c r="P54" s="109"/>
      <c r="Q54" s="107"/>
      <c r="R54" s="106"/>
      <c r="S54" s="107"/>
      <c r="T54" s="109"/>
      <c r="U54" s="88"/>
      <c r="V54" s="88"/>
      <c r="W54" s="109"/>
      <c r="X54" s="65"/>
      <c r="Y54" s="65"/>
      <c r="Z54" s="65"/>
      <c r="AA54" s="65"/>
      <c r="AB54" s="65"/>
      <c r="AC54" s="65"/>
      <c r="AD54" s="65"/>
      <c r="AE54" s="65"/>
      <c r="AF54" s="65"/>
      <c r="AG54" s="65"/>
    </row>
    <row r="55">
      <c r="A55" s="106"/>
      <c r="B55" s="107"/>
      <c r="C55" s="84"/>
      <c r="D55" s="106"/>
      <c r="E55" s="84"/>
      <c r="F55" s="106"/>
      <c r="G55" s="108"/>
      <c r="H55" s="106"/>
      <c r="I55" s="106"/>
      <c r="J55" s="106"/>
      <c r="K55" s="106"/>
      <c r="L55" s="109"/>
      <c r="M55" s="107"/>
      <c r="N55" s="106"/>
      <c r="O55" s="107"/>
      <c r="P55" s="106"/>
      <c r="Q55" s="107"/>
      <c r="R55" s="106"/>
      <c r="S55" s="107"/>
      <c r="T55" s="109"/>
      <c r="U55" s="88"/>
      <c r="V55" s="88"/>
      <c r="W55" s="109"/>
      <c r="X55" s="65"/>
      <c r="Y55" s="65"/>
      <c r="Z55" s="65"/>
      <c r="AA55" s="65"/>
      <c r="AB55" s="65"/>
      <c r="AC55" s="65"/>
      <c r="AD55" s="65"/>
      <c r="AE55" s="65"/>
      <c r="AF55" s="65"/>
      <c r="AG55" s="65"/>
    </row>
    <row r="56">
      <c r="A56" s="106"/>
      <c r="B56" s="107"/>
      <c r="C56" s="84"/>
      <c r="D56" s="106"/>
      <c r="E56" s="84"/>
      <c r="F56" s="106"/>
      <c r="G56" s="108"/>
      <c r="H56" s="106"/>
      <c r="I56" s="106"/>
      <c r="J56" s="106"/>
      <c r="K56" s="106"/>
      <c r="L56" s="106"/>
      <c r="M56" s="107"/>
      <c r="N56" s="106"/>
      <c r="O56" s="107"/>
      <c r="P56" s="106"/>
      <c r="Q56" s="107"/>
      <c r="R56" s="106"/>
      <c r="S56" s="107"/>
      <c r="T56" s="106"/>
      <c r="U56" s="88"/>
      <c r="V56" s="88"/>
      <c r="W56" s="109"/>
      <c r="X56" s="65"/>
      <c r="Y56" s="65"/>
      <c r="Z56" s="65"/>
      <c r="AA56" s="65"/>
      <c r="AB56" s="65"/>
      <c r="AC56" s="65"/>
      <c r="AD56" s="65"/>
      <c r="AE56" s="65"/>
      <c r="AF56" s="65"/>
      <c r="AG56" s="65"/>
    </row>
    <row r="57">
      <c r="A57" s="106"/>
      <c r="B57" s="107"/>
      <c r="C57" s="84"/>
      <c r="D57" s="106"/>
      <c r="E57" s="84"/>
      <c r="F57" s="106"/>
      <c r="G57" s="108"/>
      <c r="H57" s="106"/>
      <c r="I57" s="106"/>
      <c r="J57" s="106"/>
      <c r="K57" s="106"/>
      <c r="L57" s="106"/>
      <c r="M57" s="107"/>
      <c r="N57" s="106"/>
      <c r="O57" s="107"/>
      <c r="P57" s="106"/>
      <c r="Q57" s="107"/>
      <c r="R57" s="106"/>
      <c r="S57" s="107"/>
      <c r="T57" s="106"/>
      <c r="U57" s="88"/>
      <c r="V57" s="88"/>
      <c r="W57" s="109"/>
      <c r="X57" s="65"/>
      <c r="Y57" s="65"/>
      <c r="Z57" s="65"/>
      <c r="AA57" s="65"/>
      <c r="AB57" s="65"/>
      <c r="AC57" s="65"/>
      <c r="AD57" s="65"/>
      <c r="AE57" s="65"/>
      <c r="AF57" s="65"/>
      <c r="AG57" s="65"/>
    </row>
    <row r="58">
      <c r="A58" s="106"/>
      <c r="B58" s="107"/>
      <c r="C58" s="84"/>
      <c r="D58" s="106"/>
      <c r="E58" s="84"/>
      <c r="F58" s="106"/>
      <c r="G58" s="108"/>
      <c r="H58" s="106"/>
      <c r="I58" s="106"/>
      <c r="J58" s="106"/>
      <c r="K58" s="106"/>
      <c r="L58" s="109"/>
      <c r="M58" s="107"/>
      <c r="N58" s="106"/>
      <c r="O58" s="107"/>
      <c r="P58" s="109"/>
      <c r="Q58" s="107"/>
      <c r="R58" s="106"/>
      <c r="S58" s="107"/>
      <c r="T58" s="106"/>
      <c r="U58" s="88"/>
      <c r="V58" s="88"/>
      <c r="W58" s="109"/>
      <c r="X58" s="65"/>
      <c r="Y58" s="65"/>
      <c r="Z58" s="65"/>
      <c r="AA58" s="65"/>
      <c r="AB58" s="65"/>
      <c r="AC58" s="65"/>
      <c r="AD58" s="65"/>
      <c r="AE58" s="65"/>
      <c r="AF58" s="65"/>
      <c r="AG58" s="65"/>
    </row>
    <row r="59">
      <c r="A59" s="106"/>
      <c r="B59" s="107"/>
      <c r="C59" s="84"/>
      <c r="D59" s="106"/>
      <c r="E59" s="84"/>
      <c r="F59" s="106"/>
      <c r="G59" s="108"/>
      <c r="H59" s="106"/>
      <c r="I59" s="106"/>
      <c r="J59" s="106"/>
      <c r="K59" s="106"/>
      <c r="L59" s="109"/>
      <c r="M59" s="107"/>
      <c r="N59" s="106"/>
      <c r="O59" s="107"/>
      <c r="P59" s="109"/>
      <c r="Q59" s="107"/>
      <c r="R59" s="106"/>
      <c r="S59" s="107"/>
      <c r="T59" s="106"/>
      <c r="U59" s="88"/>
      <c r="V59" s="88"/>
      <c r="W59" s="109"/>
      <c r="X59" s="65"/>
      <c r="Y59" s="65"/>
      <c r="Z59" s="65"/>
      <c r="AA59" s="65"/>
      <c r="AB59" s="65"/>
      <c r="AC59" s="65"/>
      <c r="AD59" s="65"/>
      <c r="AE59" s="65"/>
      <c r="AF59" s="65"/>
      <c r="AG59" s="65"/>
    </row>
    <row r="60">
      <c r="A60" s="106"/>
      <c r="B60" s="107"/>
      <c r="C60" s="84"/>
      <c r="D60" s="106"/>
      <c r="E60" s="84"/>
      <c r="F60" s="106"/>
      <c r="G60" s="108"/>
      <c r="H60" s="106"/>
      <c r="I60" s="106"/>
      <c r="J60" s="106"/>
      <c r="K60" s="106"/>
      <c r="L60" s="109"/>
      <c r="M60" s="107"/>
      <c r="N60" s="106"/>
      <c r="O60" s="107"/>
      <c r="P60" s="109"/>
      <c r="Q60" s="107"/>
      <c r="R60" s="106"/>
      <c r="S60" s="107"/>
      <c r="T60" s="106"/>
      <c r="U60" s="88"/>
      <c r="V60" s="88"/>
      <c r="W60" s="109"/>
      <c r="X60" s="65"/>
      <c r="Y60" s="65"/>
      <c r="Z60" s="65"/>
      <c r="AA60" s="65"/>
      <c r="AB60" s="65"/>
      <c r="AC60" s="65"/>
      <c r="AD60" s="65"/>
      <c r="AE60" s="65"/>
      <c r="AF60" s="65"/>
      <c r="AG60" s="65"/>
    </row>
    <row r="61">
      <c r="A61" s="106"/>
      <c r="B61" s="107"/>
      <c r="C61" s="84"/>
      <c r="D61" s="106"/>
      <c r="E61" s="84"/>
      <c r="F61" s="106"/>
      <c r="G61" s="108"/>
      <c r="H61" s="106"/>
      <c r="I61" s="106"/>
      <c r="J61" s="106"/>
      <c r="K61" s="106"/>
      <c r="L61" s="109"/>
      <c r="M61" s="107"/>
      <c r="N61" s="109"/>
      <c r="O61" s="107"/>
      <c r="P61" s="109"/>
      <c r="Q61" s="107"/>
      <c r="R61" s="109"/>
      <c r="S61" s="107"/>
      <c r="T61" s="106"/>
      <c r="U61" s="88"/>
      <c r="V61" s="88"/>
      <c r="W61" s="109"/>
      <c r="X61" s="65"/>
      <c r="Y61" s="99"/>
      <c r="Z61" s="65"/>
      <c r="AA61" s="65"/>
      <c r="AB61" s="65"/>
      <c r="AC61" s="65"/>
      <c r="AD61" s="65"/>
      <c r="AE61" s="65"/>
      <c r="AF61" s="65"/>
      <c r="AG61" s="65"/>
    </row>
    <row r="62">
      <c r="A62" s="106"/>
      <c r="B62" s="107"/>
      <c r="C62" s="84"/>
      <c r="D62" s="106"/>
      <c r="E62" s="84"/>
      <c r="F62" s="106"/>
      <c r="G62" s="108"/>
      <c r="H62" s="106"/>
      <c r="I62" s="106"/>
      <c r="J62" s="106"/>
      <c r="K62" s="106"/>
      <c r="L62" s="109"/>
      <c r="M62" s="107"/>
      <c r="N62" s="109"/>
      <c r="O62" s="107"/>
      <c r="P62" s="109"/>
      <c r="Q62" s="107"/>
      <c r="R62" s="109"/>
      <c r="S62" s="107"/>
      <c r="T62" s="106"/>
      <c r="U62" s="88"/>
      <c r="V62" s="88"/>
      <c r="W62" s="109"/>
      <c r="X62" s="65"/>
      <c r="Y62" s="65"/>
      <c r="Z62" s="65"/>
      <c r="AA62" s="65"/>
      <c r="AB62" s="65"/>
      <c r="AC62" s="65"/>
      <c r="AD62" s="65"/>
      <c r="AE62" s="65"/>
      <c r="AF62" s="65"/>
      <c r="AG62" s="65"/>
    </row>
    <row r="63">
      <c r="A63" s="106"/>
      <c r="B63" s="107"/>
      <c r="C63" s="84"/>
      <c r="D63" s="106"/>
      <c r="E63" s="84"/>
      <c r="F63" s="106"/>
      <c r="G63" s="108"/>
      <c r="H63" s="106"/>
      <c r="I63" s="106"/>
      <c r="J63" s="106"/>
      <c r="K63" s="106"/>
      <c r="L63" s="109"/>
      <c r="M63" s="107"/>
      <c r="N63" s="109"/>
      <c r="O63" s="107"/>
      <c r="P63" s="109"/>
      <c r="Q63" s="107"/>
      <c r="R63" s="109"/>
      <c r="S63" s="107"/>
      <c r="T63" s="106"/>
      <c r="U63" s="88"/>
      <c r="V63" s="88"/>
      <c r="W63" s="109"/>
      <c r="X63" s="65"/>
      <c r="Y63" s="65"/>
      <c r="Z63" s="65"/>
      <c r="AA63" s="65"/>
      <c r="AB63" s="65"/>
      <c r="AC63" s="65"/>
      <c r="AD63" s="65"/>
      <c r="AE63" s="65"/>
      <c r="AF63" s="65"/>
      <c r="AG63" s="65"/>
    </row>
    <row r="64">
      <c r="A64" s="106"/>
      <c r="B64" s="107"/>
      <c r="C64" s="84"/>
      <c r="D64" s="106"/>
      <c r="E64" s="84"/>
      <c r="F64" s="106"/>
      <c r="G64" s="108"/>
      <c r="H64" s="106"/>
      <c r="I64" s="106"/>
      <c r="J64" s="106"/>
      <c r="K64" s="106"/>
      <c r="L64" s="109"/>
      <c r="M64" s="107"/>
      <c r="N64" s="109"/>
      <c r="O64" s="107"/>
      <c r="P64" s="109"/>
      <c r="Q64" s="107"/>
      <c r="R64" s="109"/>
      <c r="S64" s="107"/>
      <c r="T64" s="106"/>
      <c r="U64" s="88"/>
      <c r="V64" s="88"/>
      <c r="W64" s="109"/>
      <c r="X64" s="65"/>
      <c r="Y64" s="65"/>
      <c r="Z64" s="65"/>
      <c r="AA64" s="65"/>
      <c r="AB64" s="65"/>
      <c r="AC64" s="65"/>
      <c r="AD64" s="65"/>
      <c r="AE64" s="65"/>
      <c r="AF64" s="65"/>
      <c r="AG64" s="65"/>
    </row>
    <row r="65">
      <c r="A65" s="106"/>
      <c r="B65" s="107"/>
      <c r="C65" s="84"/>
      <c r="D65" s="106"/>
      <c r="E65" s="84"/>
      <c r="F65" s="106"/>
      <c r="G65" s="108"/>
      <c r="H65" s="106"/>
      <c r="I65" s="106"/>
      <c r="J65" s="106"/>
      <c r="K65" s="106"/>
      <c r="L65" s="109"/>
      <c r="M65" s="107"/>
      <c r="N65" s="109"/>
      <c r="O65" s="107"/>
      <c r="P65" s="109"/>
      <c r="Q65" s="107"/>
      <c r="R65" s="109"/>
      <c r="S65" s="107"/>
      <c r="T65" s="106"/>
      <c r="U65" s="88"/>
      <c r="V65" s="88"/>
      <c r="W65" s="109"/>
      <c r="X65" s="65"/>
      <c r="Y65" s="65"/>
      <c r="Z65" s="65"/>
      <c r="AA65" s="65"/>
      <c r="AB65" s="65"/>
      <c r="AC65" s="65"/>
      <c r="AD65" s="65"/>
      <c r="AE65" s="65"/>
      <c r="AF65" s="65"/>
      <c r="AG65" s="65"/>
    </row>
    <row r="66">
      <c r="A66" s="106"/>
      <c r="B66" s="107"/>
      <c r="C66" s="84"/>
      <c r="D66" s="106"/>
      <c r="E66" s="84"/>
      <c r="F66" s="106"/>
      <c r="G66" s="108"/>
      <c r="H66" s="106"/>
      <c r="I66" s="106"/>
      <c r="J66" s="106"/>
      <c r="K66" s="106"/>
      <c r="L66" s="109"/>
      <c r="M66" s="107"/>
      <c r="N66" s="109"/>
      <c r="O66" s="107"/>
      <c r="P66" s="109"/>
      <c r="Q66" s="107"/>
      <c r="R66" s="109"/>
      <c r="S66" s="107"/>
      <c r="T66" s="106"/>
      <c r="U66" s="88"/>
      <c r="V66" s="88"/>
      <c r="W66" s="109"/>
      <c r="X66" s="65"/>
      <c r="Y66" s="65"/>
      <c r="Z66" s="65"/>
      <c r="AA66" s="65"/>
      <c r="AB66" s="65"/>
      <c r="AC66" s="65"/>
      <c r="AD66" s="65"/>
      <c r="AE66" s="65"/>
      <c r="AF66" s="65"/>
      <c r="AG66" s="65"/>
    </row>
    <row r="67">
      <c r="A67" s="65"/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</row>
    <row r="68">
      <c r="A68" s="65"/>
      <c r="B68" s="65"/>
      <c r="C68" s="110" t="s">
        <v>145</v>
      </c>
      <c r="D68" s="80"/>
      <c r="E68" s="80"/>
      <c r="F68" s="80"/>
      <c r="G68" s="80"/>
      <c r="H68" s="65"/>
      <c r="I68" s="111"/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</row>
    <row r="69">
      <c r="A69" s="65"/>
      <c r="B69" s="65"/>
      <c r="D69" s="111" t="s">
        <v>146</v>
      </c>
      <c r="E69" s="111" t="s">
        <v>14</v>
      </c>
      <c r="F69" s="112" t="s">
        <v>147</v>
      </c>
      <c r="G69" s="113" t="s">
        <v>148</v>
      </c>
      <c r="H69" s="113" t="s">
        <v>149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</row>
    <row r="70">
      <c r="A70" s="65"/>
      <c r="B70" s="65"/>
      <c r="C70" s="111" t="s">
        <v>146</v>
      </c>
      <c r="D70" s="109"/>
      <c r="E70" s="109"/>
      <c r="F70" s="109"/>
      <c r="G70" s="109"/>
      <c r="H70" s="109"/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</row>
    <row r="71">
      <c r="A71" s="65"/>
      <c r="B71" s="65"/>
      <c r="C71" s="111" t="s">
        <v>14</v>
      </c>
      <c r="D71" s="109"/>
      <c r="E71" s="109"/>
      <c r="F71" s="109"/>
      <c r="G71" s="109"/>
      <c r="H71" s="109"/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</row>
    <row r="72">
      <c r="A72" s="65"/>
      <c r="B72" s="65"/>
      <c r="C72" s="112" t="s">
        <v>147</v>
      </c>
      <c r="D72" s="109"/>
      <c r="E72" s="109"/>
      <c r="F72" s="109"/>
      <c r="G72" s="109"/>
      <c r="H72" s="109"/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</row>
    <row r="73">
      <c r="A73" s="65"/>
      <c r="B73" s="65"/>
      <c r="C73" s="112" t="s">
        <v>148</v>
      </c>
      <c r="D73" s="109"/>
      <c r="E73" s="109"/>
      <c r="F73" s="109"/>
      <c r="G73" s="109"/>
      <c r="H73" s="109"/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</row>
    <row r="74">
      <c r="A74" s="65"/>
      <c r="B74" s="65"/>
      <c r="C74" s="112" t="s">
        <v>149</v>
      </c>
      <c r="D74" s="109"/>
      <c r="E74" s="109"/>
      <c r="F74" s="109"/>
      <c r="G74" s="109"/>
      <c r="H74" s="109"/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</row>
    <row r="75">
      <c r="A75" s="65"/>
      <c r="B75" s="65"/>
      <c r="C75" s="65"/>
      <c r="D75" s="65"/>
      <c r="E75" s="65"/>
      <c r="F75" s="65"/>
      <c r="G75" s="65"/>
      <c r="H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</row>
    <row r="76">
      <c r="A76" s="65"/>
      <c r="B76" s="65"/>
      <c r="C76" s="65"/>
      <c r="G76" s="65"/>
      <c r="H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</row>
    <row r="77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</row>
    <row r="78">
      <c r="A78" s="68"/>
      <c r="B78" s="68"/>
      <c r="C78" s="23"/>
      <c r="D78" s="2"/>
      <c r="E78" s="1"/>
      <c r="F78" s="23"/>
      <c r="G78" s="23"/>
      <c r="H78" s="23"/>
      <c r="I78" s="23"/>
      <c r="J78" s="23"/>
      <c r="K78" s="23"/>
      <c r="L78" s="65"/>
      <c r="M78" s="23"/>
      <c r="N78" s="23"/>
      <c r="O78" s="65"/>
      <c r="P78" s="23"/>
      <c r="S78" s="65"/>
      <c r="T78" s="65"/>
      <c r="U78" s="65"/>
      <c r="V78" s="23"/>
      <c r="W78" s="23"/>
      <c r="X78" s="71"/>
      <c r="Y78" s="71"/>
      <c r="Z78" s="65"/>
      <c r="AA78" s="65"/>
      <c r="AB78" s="65"/>
      <c r="AC78" s="65"/>
      <c r="AD78" s="65"/>
      <c r="AE78" s="65"/>
      <c r="AF78" s="65"/>
      <c r="AG78" s="65"/>
    </row>
    <row r="79">
      <c r="A79" s="72"/>
      <c r="B79" s="72"/>
      <c r="C79" s="73"/>
      <c r="E79" s="2"/>
      <c r="F79" s="73"/>
      <c r="G79" s="73"/>
      <c r="H79" s="73"/>
      <c r="I79" s="2"/>
      <c r="J79" s="73"/>
      <c r="K79" s="73"/>
      <c r="L79" s="73"/>
      <c r="M79" s="73"/>
      <c r="N79" s="74"/>
      <c r="O79" s="65"/>
      <c r="P79" s="23"/>
      <c r="Q79" s="75"/>
      <c r="R79" s="75"/>
      <c r="S79" s="65"/>
      <c r="T79" s="65"/>
      <c r="U79" s="65"/>
      <c r="V79" s="23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</row>
    <row r="80">
      <c r="A80" s="76"/>
      <c r="B80" s="68"/>
      <c r="C80" s="77"/>
      <c r="D80" s="77"/>
      <c r="E80" s="106"/>
      <c r="F80" s="106"/>
      <c r="G80" s="106"/>
      <c r="H80" s="77"/>
      <c r="I80" s="106"/>
      <c r="J80" s="106"/>
      <c r="K80" s="106"/>
      <c r="L80" s="23"/>
      <c r="M80" s="23"/>
      <c r="N80" s="78"/>
      <c r="O80" s="65"/>
      <c r="P80" s="65"/>
      <c r="Q80" s="65"/>
      <c r="R80" s="65"/>
      <c r="S80" s="71"/>
      <c r="T80" s="65"/>
      <c r="U80" s="65"/>
      <c r="V80" s="71"/>
      <c r="W80" s="94"/>
      <c r="X80" s="65"/>
      <c r="Y80" s="65"/>
      <c r="Z80" s="65"/>
      <c r="AA80" s="65"/>
      <c r="AB80" s="65"/>
      <c r="AC80" s="65"/>
      <c r="AD80" s="65"/>
      <c r="AE80" s="65"/>
      <c r="AF80" s="65"/>
      <c r="AG80" s="65"/>
    </row>
    <row r="81">
      <c r="A81" s="76"/>
      <c r="B81" s="68"/>
      <c r="C81" s="77"/>
      <c r="D81" s="77"/>
      <c r="E81" s="106"/>
      <c r="F81" s="106"/>
      <c r="G81" s="106"/>
      <c r="H81" s="77"/>
      <c r="I81" s="106"/>
      <c r="J81" s="106"/>
      <c r="K81" s="106"/>
      <c r="L81" s="23"/>
      <c r="M81" s="23"/>
      <c r="N81" s="78"/>
      <c r="O81" s="82"/>
      <c r="S81" s="71"/>
      <c r="T81" s="65"/>
      <c r="U81" s="65"/>
      <c r="V81" s="71"/>
      <c r="W81" s="94"/>
      <c r="X81" s="65"/>
      <c r="Y81" s="65"/>
      <c r="Z81" s="65"/>
      <c r="AA81" s="65"/>
      <c r="AB81" s="65"/>
      <c r="AC81" s="65"/>
      <c r="AD81" s="65"/>
      <c r="AE81" s="65"/>
      <c r="AF81" s="65"/>
      <c r="AG81" s="65"/>
    </row>
    <row r="82">
      <c r="A82" s="76"/>
      <c r="B82" s="68"/>
      <c r="C82" s="77"/>
      <c r="D82" s="77"/>
      <c r="E82" s="106"/>
      <c r="F82" s="106"/>
      <c r="G82" s="106"/>
      <c r="H82" s="77"/>
      <c r="I82" s="106"/>
      <c r="J82" s="106"/>
      <c r="K82" s="106"/>
      <c r="L82" s="23"/>
      <c r="M82" s="23"/>
      <c r="N82" s="78"/>
      <c r="O82" s="82"/>
      <c r="P82" s="82"/>
      <c r="Q82" s="82"/>
      <c r="R82" s="82"/>
      <c r="S82" s="71"/>
      <c r="T82" s="65"/>
      <c r="U82" s="65"/>
      <c r="V82" s="71"/>
      <c r="W82" s="94"/>
      <c r="X82" s="65"/>
      <c r="Y82" s="65"/>
      <c r="Z82" s="65"/>
      <c r="AA82" s="65"/>
      <c r="AB82" s="65"/>
      <c r="AC82" s="65"/>
      <c r="AD82" s="65"/>
      <c r="AE82" s="65"/>
      <c r="AF82" s="65"/>
      <c r="AG82" s="65"/>
    </row>
    <row r="83">
      <c r="A83" s="76"/>
      <c r="B83" s="68"/>
      <c r="C83" s="77"/>
      <c r="D83" s="77"/>
      <c r="E83" s="106"/>
      <c r="F83" s="106"/>
      <c r="G83" s="106"/>
      <c r="H83" s="77"/>
      <c r="I83" s="106"/>
      <c r="J83" s="106"/>
      <c r="K83" s="106"/>
      <c r="L83" s="23"/>
      <c r="M83" s="23"/>
      <c r="N83" s="78"/>
      <c r="O83" s="82"/>
      <c r="P83" s="114"/>
      <c r="Q83" s="114"/>
      <c r="R83" s="92"/>
      <c r="S83" s="71"/>
      <c r="T83" s="65"/>
      <c r="U83" s="65"/>
      <c r="V83" s="71"/>
      <c r="W83" s="94"/>
      <c r="X83" s="65"/>
      <c r="Y83" s="65"/>
      <c r="Z83" s="65"/>
      <c r="AA83" s="65"/>
      <c r="AB83" s="65"/>
      <c r="AC83" s="65"/>
      <c r="AD83" s="65"/>
      <c r="AE83" s="65"/>
      <c r="AF83" s="65"/>
      <c r="AG83" s="65"/>
    </row>
    <row r="84">
      <c r="A84" s="76"/>
      <c r="B84" s="68"/>
      <c r="C84" s="77"/>
      <c r="D84" s="115"/>
      <c r="E84" s="106"/>
      <c r="F84" s="106"/>
      <c r="G84" s="106"/>
      <c r="H84" s="77"/>
      <c r="I84" s="106"/>
      <c r="J84" s="106"/>
      <c r="K84" s="106"/>
      <c r="L84" s="23"/>
      <c r="M84" s="23"/>
      <c r="N84" s="78"/>
      <c r="O84" s="82"/>
      <c r="P84" s="114"/>
      <c r="Q84" s="114"/>
      <c r="R84" s="92"/>
      <c r="S84" s="71"/>
      <c r="T84" s="65"/>
      <c r="U84" s="65"/>
      <c r="V84" s="71"/>
      <c r="W84" s="94"/>
      <c r="X84" s="65"/>
      <c r="Y84" s="65"/>
      <c r="Z84" s="65"/>
      <c r="AA84" s="65"/>
      <c r="AB84" s="65"/>
      <c r="AC84" s="65"/>
      <c r="AD84" s="65"/>
      <c r="AE84" s="65"/>
      <c r="AF84" s="65"/>
      <c r="AG84" s="65"/>
    </row>
    <row r="85">
      <c r="A85" s="76"/>
      <c r="B85" s="68"/>
      <c r="C85" s="77"/>
      <c r="E85" s="106"/>
      <c r="F85" s="106"/>
      <c r="G85" s="106"/>
      <c r="H85" s="77"/>
      <c r="I85" s="106"/>
      <c r="J85" s="106"/>
      <c r="K85" s="106"/>
      <c r="L85" s="23"/>
      <c r="M85" s="23"/>
      <c r="N85" s="78"/>
      <c r="O85" s="82"/>
      <c r="P85" s="114"/>
      <c r="Q85" s="114"/>
      <c r="R85" s="92"/>
      <c r="S85" s="71"/>
      <c r="T85" s="65"/>
      <c r="U85" s="65"/>
      <c r="V85" s="71"/>
      <c r="W85" s="94"/>
      <c r="X85" s="65"/>
      <c r="Y85" s="65"/>
      <c r="Z85" s="65"/>
      <c r="AA85" s="65"/>
      <c r="AB85" s="65"/>
      <c r="AC85" s="65"/>
      <c r="AD85" s="65"/>
      <c r="AE85" s="65"/>
      <c r="AF85" s="65"/>
      <c r="AG85" s="65"/>
    </row>
    <row r="86">
      <c r="A86" s="76"/>
      <c r="B86" s="68"/>
      <c r="C86" s="77"/>
      <c r="D86" s="77"/>
      <c r="E86" s="106"/>
      <c r="F86" s="106"/>
      <c r="G86" s="106"/>
      <c r="H86" s="77"/>
      <c r="I86" s="106"/>
      <c r="J86" s="106"/>
      <c r="K86" s="106"/>
      <c r="L86" s="23"/>
      <c r="M86" s="23"/>
      <c r="N86" s="78"/>
      <c r="O86" s="82"/>
      <c r="P86" s="114"/>
      <c r="Q86" s="114"/>
      <c r="R86" s="92"/>
      <c r="S86" s="71"/>
      <c r="T86" s="65"/>
      <c r="U86" s="65"/>
      <c r="V86" s="71"/>
      <c r="W86" s="94"/>
      <c r="X86" s="65"/>
      <c r="Y86" s="65"/>
      <c r="Z86" s="65"/>
      <c r="AA86" s="65"/>
      <c r="AB86" s="65"/>
      <c r="AC86" s="65"/>
      <c r="AD86" s="65"/>
      <c r="AE86" s="65"/>
      <c r="AF86" s="65"/>
      <c r="AG86" s="65"/>
    </row>
    <row r="87">
      <c r="A87" s="76"/>
      <c r="B87" s="68"/>
      <c r="C87" s="77"/>
      <c r="D87" s="77"/>
      <c r="E87" s="77"/>
      <c r="F87" s="77"/>
      <c r="G87" s="77"/>
      <c r="H87" s="77"/>
      <c r="I87" s="77"/>
      <c r="J87" s="77"/>
      <c r="K87" s="77"/>
      <c r="L87" s="23"/>
      <c r="M87" s="23"/>
      <c r="N87" s="78"/>
      <c r="O87" s="82"/>
      <c r="P87" s="90"/>
      <c r="Q87" s="91"/>
      <c r="R87" s="92"/>
      <c r="S87" s="71"/>
      <c r="T87" s="65"/>
      <c r="U87" s="65"/>
      <c r="V87" s="71"/>
      <c r="W87" s="94"/>
      <c r="X87" s="65"/>
      <c r="Y87" s="65"/>
      <c r="Z87" s="65"/>
      <c r="AA87" s="65"/>
      <c r="AB87" s="65"/>
      <c r="AC87" s="65"/>
      <c r="AD87" s="65"/>
      <c r="AE87" s="65"/>
      <c r="AF87" s="65"/>
      <c r="AG87" s="65"/>
    </row>
    <row r="88">
      <c r="A88" s="76"/>
      <c r="B88" s="68"/>
      <c r="C88" s="77"/>
      <c r="D88" s="77"/>
      <c r="E88" s="77"/>
      <c r="F88" s="77"/>
      <c r="G88" s="77"/>
      <c r="H88" s="77"/>
      <c r="I88" s="77"/>
      <c r="J88" s="77"/>
      <c r="K88" s="77"/>
      <c r="L88" s="23"/>
      <c r="M88" s="23"/>
      <c r="N88" s="78"/>
      <c r="O88" s="65"/>
      <c r="P88" s="90"/>
      <c r="Q88" s="91"/>
      <c r="R88" s="92"/>
      <c r="S88" s="71"/>
      <c r="T88" s="65"/>
      <c r="U88" s="65"/>
      <c r="V88" s="71"/>
      <c r="W88" s="94"/>
      <c r="X88" s="65"/>
      <c r="Y88" s="65"/>
      <c r="Z88" s="65"/>
      <c r="AA88" s="65"/>
      <c r="AB88" s="65"/>
      <c r="AC88" s="65"/>
      <c r="AD88" s="65"/>
      <c r="AE88" s="65"/>
      <c r="AF88" s="65"/>
      <c r="AG88" s="65"/>
    </row>
    <row r="89">
      <c r="A89" s="76"/>
      <c r="B89" s="68"/>
      <c r="C89" s="77"/>
      <c r="D89" s="77"/>
      <c r="E89" s="77"/>
      <c r="F89" s="77"/>
      <c r="G89" s="77"/>
      <c r="H89" s="77"/>
      <c r="I89" s="77"/>
      <c r="J89" s="77"/>
      <c r="K89" s="77"/>
      <c r="L89" s="23"/>
      <c r="M89" s="23"/>
      <c r="N89" s="78"/>
      <c r="O89" s="23"/>
      <c r="P89" s="23"/>
      <c r="Q89" s="93"/>
      <c r="R89" s="93"/>
      <c r="S89" s="71"/>
      <c r="T89" s="65"/>
      <c r="U89" s="65"/>
      <c r="V89" s="71"/>
      <c r="W89" s="94"/>
      <c r="X89" s="65"/>
      <c r="Y89" s="65"/>
      <c r="Z89" s="65"/>
      <c r="AA89" s="65"/>
      <c r="AB89" s="65"/>
      <c r="AC89" s="65"/>
      <c r="AD89" s="65"/>
      <c r="AE89" s="65"/>
      <c r="AF89" s="65"/>
      <c r="AG89" s="65"/>
    </row>
    <row r="90">
      <c r="A90" s="68"/>
      <c r="B90" s="68"/>
      <c r="C90" s="23"/>
      <c r="D90" s="23"/>
      <c r="E90" s="23"/>
      <c r="F90" s="23"/>
      <c r="G90" s="23"/>
      <c r="H90" s="23"/>
      <c r="I90" s="23"/>
      <c r="J90" s="23"/>
      <c r="K90" s="23"/>
      <c r="L90" s="65"/>
      <c r="M90" s="23"/>
      <c r="N90" s="23"/>
      <c r="O90" s="65"/>
      <c r="P90" s="23"/>
      <c r="S90" s="65"/>
      <c r="T90" s="65"/>
      <c r="U90" s="65"/>
      <c r="V90" s="23"/>
      <c r="W90" s="23"/>
      <c r="X90" s="71"/>
      <c r="Y90" s="71"/>
      <c r="Z90" s="65"/>
      <c r="AA90" s="65"/>
      <c r="AB90" s="65"/>
      <c r="AC90" s="65"/>
      <c r="AD90" s="65"/>
      <c r="AE90" s="65"/>
      <c r="AF90" s="65"/>
      <c r="AG90" s="65"/>
    </row>
    <row r="91">
      <c r="A91" s="72"/>
      <c r="B91" s="72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4"/>
      <c r="O91" s="65"/>
      <c r="P91" s="23"/>
      <c r="Q91" s="75"/>
      <c r="R91" s="75"/>
      <c r="S91" s="65"/>
      <c r="T91" s="65"/>
      <c r="U91" s="65"/>
      <c r="V91" s="23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</row>
    <row r="92">
      <c r="A92" s="76"/>
      <c r="B92" s="68"/>
      <c r="C92" s="77"/>
      <c r="D92" s="77"/>
      <c r="E92" s="77"/>
      <c r="F92" s="77"/>
      <c r="G92" s="77"/>
      <c r="H92" s="77"/>
      <c r="I92" s="77"/>
      <c r="J92" s="77"/>
      <c r="K92" s="77"/>
      <c r="L92" s="23"/>
      <c r="M92" s="23"/>
      <c r="N92" s="78"/>
      <c r="O92" s="65"/>
      <c r="P92" s="65"/>
      <c r="Q92" s="65"/>
      <c r="R92" s="65"/>
      <c r="S92" s="71"/>
      <c r="T92" s="23"/>
      <c r="U92" s="1"/>
      <c r="V92" s="116"/>
      <c r="X92" s="65"/>
      <c r="Y92" s="65"/>
      <c r="Z92" s="65"/>
      <c r="AA92" s="65"/>
      <c r="AB92" s="65"/>
      <c r="AC92" s="65"/>
      <c r="AD92" s="65"/>
      <c r="AE92" s="65"/>
      <c r="AF92" s="65"/>
      <c r="AG92" s="65"/>
    </row>
    <row r="93">
      <c r="A93" s="76"/>
      <c r="B93" s="68"/>
      <c r="C93" s="77"/>
      <c r="D93" s="77"/>
      <c r="E93" s="77"/>
      <c r="F93" s="77"/>
      <c r="G93" s="77"/>
      <c r="H93" s="77"/>
      <c r="I93" s="77"/>
      <c r="J93" s="77"/>
      <c r="K93" s="77"/>
      <c r="L93" s="23"/>
      <c r="M93" s="23"/>
      <c r="N93" s="78"/>
      <c r="O93" s="82"/>
      <c r="S93" s="117"/>
      <c r="T93" s="1"/>
      <c r="U93" s="100"/>
      <c r="V93" s="78"/>
      <c r="W93" s="118"/>
      <c r="X93" s="118"/>
      <c r="Y93" s="65"/>
      <c r="Z93" s="65"/>
      <c r="AA93" s="65"/>
      <c r="AB93" s="65"/>
      <c r="AC93" s="65"/>
      <c r="AD93" s="65"/>
      <c r="AE93" s="65"/>
      <c r="AF93" s="65"/>
      <c r="AG93" s="65"/>
    </row>
    <row r="94">
      <c r="A94" s="76"/>
      <c r="B94" s="68"/>
      <c r="C94" s="77"/>
      <c r="D94" s="77"/>
      <c r="E94" s="77"/>
      <c r="F94" s="77"/>
      <c r="G94" s="77"/>
      <c r="H94" s="77"/>
      <c r="I94" s="77"/>
      <c r="J94" s="77"/>
      <c r="K94" s="77"/>
      <c r="L94" s="23"/>
      <c r="M94" s="23"/>
      <c r="N94" s="78"/>
      <c r="O94" s="82"/>
      <c r="P94" s="82"/>
      <c r="Q94" s="82"/>
      <c r="R94" s="82"/>
      <c r="S94" s="71"/>
      <c r="T94" s="1"/>
      <c r="U94" s="100"/>
      <c r="V94" s="78"/>
      <c r="W94" s="94"/>
      <c r="X94" s="65"/>
      <c r="Y94" s="65"/>
      <c r="Z94" s="65"/>
      <c r="AA94" s="65"/>
      <c r="AB94" s="65"/>
      <c r="AC94" s="65"/>
      <c r="AD94" s="65"/>
      <c r="AE94" s="65"/>
      <c r="AF94" s="65"/>
      <c r="AG94" s="65"/>
    </row>
    <row r="95">
      <c r="A95" s="76"/>
      <c r="B95" s="68"/>
      <c r="C95" s="77"/>
      <c r="D95" s="77"/>
      <c r="E95" s="77"/>
      <c r="F95" s="77"/>
      <c r="G95" s="77"/>
      <c r="H95" s="77"/>
      <c r="I95" s="77"/>
      <c r="J95" s="77"/>
      <c r="K95" s="77"/>
      <c r="L95" s="23"/>
      <c r="M95" s="23"/>
      <c r="N95" s="78"/>
      <c r="O95" s="82"/>
      <c r="P95" s="87"/>
      <c r="Q95" s="87"/>
      <c r="R95" s="85"/>
      <c r="S95" s="119"/>
      <c r="T95" s="1"/>
      <c r="U95" s="100"/>
      <c r="V95" s="78"/>
      <c r="W95" s="120"/>
      <c r="X95" s="121"/>
      <c r="Y95" s="65"/>
      <c r="Z95" s="65"/>
      <c r="AA95" s="65"/>
      <c r="AB95" s="65"/>
      <c r="AC95" s="65"/>
      <c r="AD95" s="65"/>
      <c r="AE95" s="65"/>
      <c r="AF95" s="65"/>
      <c r="AG95" s="65"/>
    </row>
    <row r="96">
      <c r="A96" s="76"/>
      <c r="B96" s="68"/>
      <c r="C96" s="77"/>
      <c r="D96" s="77"/>
      <c r="E96" s="77"/>
      <c r="F96" s="77"/>
      <c r="G96" s="77"/>
      <c r="H96" s="77"/>
      <c r="I96" s="77"/>
      <c r="J96" s="77"/>
      <c r="K96" s="77"/>
      <c r="L96" s="23"/>
      <c r="M96" s="23"/>
      <c r="N96" s="78"/>
      <c r="O96" s="82"/>
      <c r="P96" s="87"/>
      <c r="Q96" s="87"/>
      <c r="R96" s="85"/>
      <c r="S96" s="119"/>
      <c r="T96" s="1"/>
      <c r="U96" s="100"/>
      <c r="V96" s="78"/>
      <c r="W96" s="120"/>
      <c r="X96" s="121"/>
      <c r="Y96" s="65"/>
      <c r="Z96" s="65"/>
      <c r="AA96" s="65"/>
      <c r="AB96" s="65"/>
      <c r="AC96" s="65"/>
      <c r="AD96" s="65"/>
      <c r="AE96" s="65"/>
      <c r="AF96" s="65"/>
      <c r="AG96" s="65"/>
    </row>
    <row r="97">
      <c r="A97" s="76"/>
      <c r="B97" s="68"/>
      <c r="C97" s="77"/>
      <c r="D97" s="77"/>
      <c r="E97" s="77"/>
      <c r="F97" s="77"/>
      <c r="G97" s="77"/>
      <c r="H97" s="77"/>
      <c r="I97" s="77"/>
      <c r="J97" s="77"/>
      <c r="K97" s="77"/>
      <c r="L97" s="23"/>
      <c r="M97" s="23"/>
      <c r="N97" s="78"/>
      <c r="O97" s="82"/>
      <c r="P97" s="87"/>
      <c r="Q97" s="87"/>
      <c r="R97" s="85"/>
      <c r="S97" s="119"/>
      <c r="T97" s="1"/>
      <c r="U97" s="100"/>
      <c r="V97" s="78"/>
      <c r="W97" s="120"/>
      <c r="X97" s="121"/>
      <c r="Y97" s="65"/>
      <c r="Z97" s="65"/>
      <c r="AA97" s="65"/>
      <c r="AB97" s="65"/>
      <c r="AC97" s="65"/>
      <c r="AD97" s="65"/>
      <c r="AE97" s="65"/>
      <c r="AF97" s="65"/>
      <c r="AG97" s="65"/>
    </row>
    <row r="98">
      <c r="A98" s="76"/>
      <c r="B98" s="68"/>
      <c r="C98" s="77"/>
      <c r="D98" s="77"/>
      <c r="E98" s="77"/>
      <c r="F98" s="77"/>
      <c r="G98" s="77"/>
      <c r="H98" s="77"/>
      <c r="I98" s="77"/>
      <c r="J98" s="77"/>
      <c r="K98" s="77"/>
      <c r="L98" s="23"/>
      <c r="M98" s="23"/>
      <c r="N98" s="78"/>
      <c r="O98" s="82"/>
      <c r="P98" s="87"/>
      <c r="Q98" s="87"/>
      <c r="R98" s="85"/>
      <c r="S98" s="119"/>
      <c r="T98" s="1"/>
      <c r="U98" s="100"/>
      <c r="V98" s="78"/>
      <c r="W98" s="120"/>
      <c r="X98" s="121"/>
      <c r="Y98" s="65"/>
      <c r="Z98" s="65"/>
      <c r="AA98" s="65"/>
      <c r="AB98" s="65"/>
      <c r="AC98" s="65"/>
      <c r="AD98" s="65"/>
      <c r="AE98" s="65"/>
      <c r="AF98" s="65"/>
      <c r="AG98" s="65"/>
    </row>
    <row r="99">
      <c r="A99" s="76"/>
      <c r="B99" s="68"/>
      <c r="C99" s="77"/>
      <c r="D99" s="77"/>
      <c r="E99" s="77"/>
      <c r="F99" s="77"/>
      <c r="G99" s="77"/>
      <c r="H99" s="77"/>
      <c r="I99" s="77"/>
      <c r="J99" s="77"/>
      <c r="K99" s="77"/>
      <c r="L99" s="23"/>
      <c r="M99" s="23"/>
      <c r="N99" s="78"/>
      <c r="O99" s="82"/>
      <c r="P99" s="88"/>
      <c r="Q99" s="89"/>
      <c r="R99" s="85"/>
      <c r="S99" s="119"/>
      <c r="T99" s="122"/>
      <c r="U99" s="123"/>
      <c r="V99" s="23"/>
      <c r="W99" s="124"/>
      <c r="X99" s="121"/>
      <c r="Y99" s="65"/>
      <c r="Z99" s="65"/>
      <c r="AA99" s="65"/>
      <c r="AB99" s="65"/>
      <c r="AC99" s="65"/>
      <c r="AD99" s="65"/>
      <c r="AE99" s="65"/>
      <c r="AF99" s="65"/>
      <c r="AG99" s="65"/>
    </row>
    <row r="100">
      <c r="A100" s="76"/>
      <c r="B100" s="68"/>
      <c r="C100" s="77"/>
      <c r="D100" s="77"/>
      <c r="E100" s="77"/>
      <c r="F100" s="77"/>
      <c r="G100" s="77"/>
      <c r="H100" s="77"/>
      <c r="I100" s="77"/>
      <c r="J100" s="77"/>
      <c r="K100" s="77"/>
      <c r="L100" s="23"/>
      <c r="M100" s="23"/>
      <c r="N100" s="78"/>
      <c r="O100" s="82"/>
      <c r="P100" s="88"/>
      <c r="Q100" s="89"/>
      <c r="R100" s="85"/>
      <c r="S100" s="119"/>
      <c r="T100" s="115"/>
      <c r="U100" s="123"/>
      <c r="V100" s="78"/>
      <c r="W100" s="121"/>
      <c r="X100" s="121"/>
      <c r="Y100" s="65"/>
      <c r="Z100" s="65"/>
      <c r="AA100" s="65"/>
      <c r="AB100" s="65"/>
      <c r="AC100" s="65"/>
      <c r="AD100" s="65"/>
      <c r="AE100" s="65"/>
      <c r="AF100" s="65"/>
      <c r="AG100" s="65"/>
    </row>
    <row r="101">
      <c r="A101" s="76"/>
      <c r="B101" s="68"/>
      <c r="C101" s="77"/>
      <c r="D101" s="77"/>
      <c r="E101" s="77"/>
      <c r="F101" s="77"/>
      <c r="G101" s="77"/>
      <c r="H101" s="77"/>
      <c r="I101" s="77"/>
      <c r="J101" s="77"/>
      <c r="K101" s="77"/>
      <c r="L101" s="23"/>
      <c r="M101" s="23"/>
      <c r="N101" s="78"/>
      <c r="O101" s="23"/>
      <c r="P101" s="125"/>
      <c r="Q101" s="126"/>
      <c r="R101" s="126"/>
      <c r="S101" s="71"/>
      <c r="T101" s="115"/>
      <c r="U101" s="123"/>
      <c r="V101" s="78"/>
      <c r="W101" s="96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</row>
    <row r="102">
      <c r="A102" s="76"/>
      <c r="B102" s="68"/>
      <c r="C102" s="77"/>
      <c r="D102" s="77"/>
      <c r="E102" s="77"/>
      <c r="F102" s="77"/>
      <c r="G102" s="77"/>
      <c r="H102" s="77"/>
      <c r="I102" s="77"/>
      <c r="J102" s="77"/>
      <c r="K102" s="77"/>
      <c r="L102" s="23"/>
      <c r="M102" s="23"/>
      <c r="N102" s="78"/>
      <c r="O102" s="23"/>
      <c r="P102" s="23"/>
      <c r="Q102" s="93"/>
      <c r="R102" s="93"/>
      <c r="S102" s="71"/>
      <c r="T102" s="65"/>
      <c r="U102" s="65"/>
      <c r="V102" s="71"/>
      <c r="W102" s="94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</row>
    <row r="103">
      <c r="A103" s="76"/>
      <c r="B103" s="68"/>
      <c r="C103" s="77"/>
      <c r="D103" s="77"/>
      <c r="E103" s="77"/>
      <c r="F103" s="77"/>
      <c r="G103" s="77"/>
      <c r="H103" s="77"/>
      <c r="I103" s="77"/>
      <c r="J103" s="77"/>
      <c r="K103" s="77"/>
      <c r="L103" s="23"/>
      <c r="M103" s="23"/>
      <c r="N103" s="78"/>
      <c r="O103" s="23"/>
      <c r="P103" s="23"/>
      <c r="Q103" s="93"/>
      <c r="R103" s="93"/>
      <c r="S103" s="71"/>
      <c r="T103" s="65"/>
      <c r="U103" s="65"/>
      <c r="V103" s="71"/>
      <c r="W103" s="94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</row>
    <row r="104">
      <c r="A104" s="76"/>
      <c r="B104" s="68"/>
      <c r="C104" s="77"/>
      <c r="D104" s="77"/>
      <c r="E104" s="77"/>
      <c r="F104" s="77"/>
      <c r="G104" s="77"/>
      <c r="H104" s="77"/>
      <c r="I104" s="77"/>
      <c r="J104" s="77"/>
      <c r="K104" s="77"/>
      <c r="L104" s="23"/>
      <c r="M104" s="23"/>
      <c r="N104" s="78"/>
      <c r="O104" s="23"/>
      <c r="P104" s="23"/>
      <c r="Q104" s="93"/>
      <c r="R104" s="93"/>
      <c r="S104" s="71"/>
      <c r="T104" s="65"/>
      <c r="U104" s="65"/>
      <c r="V104" s="71"/>
      <c r="W104" s="94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</row>
    <row r="105">
      <c r="A105" s="76"/>
      <c r="B105" s="68"/>
      <c r="C105" s="77"/>
      <c r="D105" s="77"/>
      <c r="E105" s="77"/>
      <c r="F105" s="77"/>
      <c r="G105" s="77"/>
      <c r="H105" s="77"/>
      <c r="I105" s="77"/>
      <c r="J105" s="77"/>
      <c r="K105" s="77"/>
      <c r="L105" s="23"/>
      <c r="M105" s="23"/>
      <c r="N105" s="78"/>
      <c r="O105" s="23"/>
      <c r="P105" s="23"/>
      <c r="Q105" s="93"/>
      <c r="R105" s="93"/>
      <c r="S105" s="71"/>
      <c r="T105" s="65"/>
      <c r="U105" s="65"/>
      <c r="V105" s="71"/>
      <c r="W105" s="94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</row>
    <row r="106">
      <c r="A106" s="76"/>
      <c r="B106" s="68"/>
      <c r="C106" s="77"/>
      <c r="D106" s="77"/>
      <c r="E106" s="77"/>
      <c r="F106" s="77"/>
      <c r="G106" s="77"/>
      <c r="H106" s="77"/>
      <c r="I106" s="77"/>
      <c r="J106" s="77"/>
      <c r="K106" s="77"/>
      <c r="L106" s="23"/>
      <c r="M106" s="23"/>
      <c r="N106" s="78"/>
      <c r="O106" s="23"/>
      <c r="P106" s="23"/>
      <c r="Q106" s="93"/>
      <c r="R106" s="93"/>
      <c r="S106" s="71"/>
      <c r="T106" s="65"/>
      <c r="U106" s="65"/>
      <c r="V106" s="71"/>
      <c r="W106" s="94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</row>
    <row r="107">
      <c r="A107" s="76"/>
      <c r="B107" s="68"/>
      <c r="C107" s="77"/>
      <c r="D107" s="77"/>
      <c r="E107" s="77"/>
      <c r="F107" s="77"/>
      <c r="G107" s="77"/>
      <c r="H107" s="77"/>
      <c r="I107" s="77"/>
      <c r="J107" s="77"/>
      <c r="K107" s="77"/>
      <c r="L107" s="23"/>
      <c r="M107" s="23"/>
      <c r="N107" s="78"/>
      <c r="O107" s="23"/>
      <c r="P107" s="23"/>
      <c r="Q107" s="93"/>
      <c r="R107" s="93"/>
      <c r="S107" s="71"/>
      <c r="T107" s="65"/>
      <c r="U107" s="71"/>
      <c r="V107" s="71"/>
      <c r="W107" s="94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</row>
    <row r="108">
      <c r="A108" s="76"/>
      <c r="B108" s="68"/>
      <c r="C108" s="77"/>
      <c r="D108" s="77"/>
      <c r="E108" s="77"/>
      <c r="F108" s="77"/>
      <c r="G108" s="77"/>
      <c r="H108" s="77"/>
      <c r="I108" s="77"/>
      <c r="J108" s="77"/>
      <c r="K108" s="77"/>
      <c r="L108" s="23"/>
      <c r="M108" s="23"/>
      <c r="N108" s="78"/>
      <c r="O108" s="23"/>
      <c r="P108" s="23"/>
      <c r="Q108" s="93"/>
      <c r="R108" s="93"/>
      <c r="S108" s="71"/>
      <c r="T108" s="65"/>
      <c r="U108" s="71"/>
      <c r="V108" s="71"/>
      <c r="W108" s="94"/>
      <c r="X108" s="80"/>
      <c r="Y108" s="65"/>
      <c r="Z108" s="65"/>
      <c r="AA108" s="65"/>
      <c r="AB108" s="65"/>
      <c r="AC108" s="65"/>
      <c r="AD108" s="65"/>
      <c r="AE108" s="65"/>
      <c r="AF108" s="65"/>
      <c r="AG108" s="65"/>
    </row>
    <row r="109">
      <c r="A109" s="76"/>
      <c r="B109" s="68"/>
      <c r="C109" s="77"/>
      <c r="D109" s="77"/>
      <c r="E109" s="77"/>
      <c r="F109" s="77"/>
      <c r="G109" s="77"/>
      <c r="H109" s="77"/>
      <c r="I109" s="77"/>
      <c r="J109" s="77"/>
      <c r="K109" s="77"/>
      <c r="L109" s="23"/>
      <c r="M109" s="23"/>
      <c r="N109" s="78"/>
      <c r="O109" s="23"/>
      <c r="P109" s="23"/>
      <c r="Q109" s="93"/>
      <c r="R109" s="93"/>
      <c r="S109" s="71"/>
      <c r="T109" s="65"/>
      <c r="U109" s="71"/>
      <c r="V109" s="71"/>
      <c r="W109" s="94"/>
      <c r="X109" s="80"/>
      <c r="Y109" s="65"/>
      <c r="Z109" s="65"/>
      <c r="AA109" s="65"/>
      <c r="AB109" s="65"/>
      <c r="AC109" s="65"/>
      <c r="AD109" s="65"/>
      <c r="AE109" s="65"/>
      <c r="AF109" s="65"/>
      <c r="AG109" s="65"/>
    </row>
    <row r="110">
      <c r="A110" s="65"/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80"/>
      <c r="Y110" s="65"/>
      <c r="Z110" s="65"/>
      <c r="AA110" s="65"/>
      <c r="AB110" s="65"/>
      <c r="AC110" s="65"/>
      <c r="AD110" s="65"/>
      <c r="AE110" s="65"/>
      <c r="AF110" s="65"/>
      <c r="AG110" s="65"/>
    </row>
    <row r="111">
      <c r="A111" s="68"/>
      <c r="B111" s="68"/>
      <c r="C111" s="23"/>
      <c r="E111" s="23"/>
      <c r="G111" s="23"/>
      <c r="I111" s="23"/>
      <c r="K111" s="23"/>
      <c r="M111" s="23"/>
      <c r="O111" s="23"/>
      <c r="Q111" s="23"/>
      <c r="S111" s="23"/>
      <c r="U111" s="65"/>
      <c r="V111" s="65"/>
      <c r="W111" s="65"/>
      <c r="X111" s="65"/>
      <c r="Y111" s="71"/>
      <c r="Z111" s="65"/>
      <c r="AA111" s="65"/>
      <c r="AB111" s="65"/>
      <c r="AC111" s="65"/>
      <c r="AD111" s="65"/>
      <c r="AE111" s="65"/>
      <c r="AF111" s="65"/>
      <c r="AG111" s="65"/>
    </row>
    <row r="112">
      <c r="A112" s="68"/>
      <c r="B112" s="68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65"/>
      <c r="X112" s="80"/>
      <c r="Y112" s="65"/>
      <c r="Z112" s="80"/>
      <c r="AA112" s="80"/>
      <c r="AB112" s="65"/>
      <c r="AC112" s="80"/>
      <c r="AD112" s="80"/>
      <c r="AE112" s="65"/>
      <c r="AF112" s="65"/>
      <c r="AG112" s="65"/>
    </row>
    <row r="113">
      <c r="A113" s="106"/>
      <c r="B113" s="107"/>
      <c r="C113" s="84"/>
      <c r="D113" s="106"/>
      <c r="E113" s="84"/>
      <c r="F113" s="106"/>
      <c r="G113" s="108"/>
      <c r="H113" s="106"/>
      <c r="I113" s="106"/>
      <c r="J113" s="106"/>
      <c r="K113" s="106"/>
      <c r="L113" s="109"/>
      <c r="M113" s="107"/>
      <c r="N113" s="106"/>
      <c r="O113" s="107"/>
      <c r="P113" s="109"/>
      <c r="Q113" s="107"/>
      <c r="R113" s="109"/>
      <c r="S113" s="107"/>
      <c r="T113" s="106"/>
      <c r="U113" s="88"/>
      <c r="V113" s="88"/>
      <c r="W113" s="109"/>
      <c r="X113" s="96"/>
      <c r="Y113" s="123"/>
      <c r="Z113" s="65"/>
      <c r="AA113" s="96"/>
      <c r="AB113" s="65"/>
      <c r="AC113" s="65"/>
      <c r="AD113" s="96"/>
      <c r="AE113" s="65"/>
      <c r="AF113" s="65"/>
      <c r="AG113" s="65"/>
    </row>
    <row r="114">
      <c r="A114" s="106"/>
      <c r="B114" s="107"/>
      <c r="C114" s="84"/>
      <c r="D114" s="106"/>
      <c r="E114" s="84"/>
      <c r="F114" s="106"/>
      <c r="G114" s="108"/>
      <c r="H114" s="106"/>
      <c r="I114" s="106"/>
      <c r="J114" s="106"/>
      <c r="K114" s="106"/>
      <c r="L114" s="109"/>
      <c r="M114" s="107"/>
      <c r="N114" s="106"/>
      <c r="O114" s="107"/>
      <c r="P114" s="109"/>
      <c r="Q114" s="107"/>
      <c r="R114" s="109"/>
      <c r="S114" s="107"/>
      <c r="T114" s="106"/>
      <c r="U114" s="88"/>
      <c r="V114" s="88"/>
      <c r="W114" s="109"/>
      <c r="X114" s="96"/>
      <c r="Y114" s="123"/>
      <c r="Z114" s="65"/>
      <c r="AA114" s="96"/>
      <c r="AB114" s="65"/>
      <c r="AC114" s="65"/>
      <c r="AD114" s="96"/>
      <c r="AE114" s="65"/>
      <c r="AF114" s="65"/>
      <c r="AG114" s="65"/>
    </row>
    <row r="115">
      <c r="A115" s="106"/>
      <c r="B115" s="107"/>
      <c r="C115" s="84"/>
      <c r="D115" s="106"/>
      <c r="E115" s="84"/>
      <c r="F115" s="106"/>
      <c r="G115" s="108"/>
      <c r="H115" s="109"/>
      <c r="I115" s="106"/>
      <c r="J115" s="109"/>
      <c r="K115" s="106"/>
      <c r="L115" s="109"/>
      <c r="M115" s="107"/>
      <c r="N115" s="106"/>
      <c r="O115" s="107"/>
      <c r="P115" s="106"/>
      <c r="Q115" s="107"/>
      <c r="R115" s="106"/>
      <c r="S115" s="107"/>
      <c r="T115" s="106"/>
      <c r="U115" s="88"/>
      <c r="V115" s="88"/>
      <c r="W115" s="109"/>
      <c r="X115" s="96"/>
      <c r="Y115" s="123"/>
      <c r="Z115" s="65"/>
      <c r="AA115" s="96"/>
      <c r="AB115" s="65"/>
      <c r="AC115" s="65"/>
      <c r="AD115" s="96"/>
      <c r="AE115" s="65"/>
      <c r="AF115" s="65"/>
      <c r="AG115" s="65"/>
    </row>
    <row r="116">
      <c r="A116" s="106"/>
      <c r="B116" s="107"/>
      <c r="C116" s="84"/>
      <c r="D116" s="106"/>
      <c r="E116" s="84"/>
      <c r="F116" s="106"/>
      <c r="G116" s="108"/>
      <c r="H116" s="106"/>
      <c r="I116" s="106"/>
      <c r="J116" s="106"/>
      <c r="K116" s="106"/>
      <c r="L116" s="109"/>
      <c r="M116" s="107"/>
      <c r="N116" s="106"/>
      <c r="O116" s="107"/>
      <c r="P116" s="106"/>
      <c r="Q116" s="107"/>
      <c r="R116" s="106"/>
      <c r="S116" s="107"/>
      <c r="T116" s="106"/>
      <c r="U116" s="88"/>
      <c r="V116" s="88"/>
      <c r="W116" s="109"/>
      <c r="X116" s="96"/>
      <c r="Y116" s="123"/>
      <c r="Z116" s="65"/>
      <c r="AA116" s="96"/>
      <c r="AB116" s="65"/>
      <c r="AC116" s="65"/>
      <c r="AD116" s="96"/>
      <c r="AE116" s="65"/>
      <c r="AF116" s="65"/>
      <c r="AG116" s="65"/>
    </row>
    <row r="117">
      <c r="A117" s="106"/>
      <c r="B117" s="107"/>
      <c r="C117" s="84"/>
      <c r="D117" s="106"/>
      <c r="E117" s="84"/>
      <c r="F117" s="106"/>
      <c r="G117" s="108"/>
      <c r="H117" s="106"/>
      <c r="I117" s="106"/>
      <c r="J117" s="106"/>
      <c r="K117" s="106"/>
      <c r="L117" s="109"/>
      <c r="M117" s="107"/>
      <c r="N117" s="106"/>
      <c r="O117" s="107"/>
      <c r="P117" s="106"/>
      <c r="Q117" s="107"/>
      <c r="R117" s="106"/>
      <c r="S117" s="107"/>
      <c r="T117" s="109"/>
      <c r="U117" s="88"/>
      <c r="V117" s="88"/>
      <c r="W117" s="109"/>
      <c r="X117" s="96"/>
      <c r="Y117" s="123"/>
      <c r="Z117" s="65"/>
      <c r="AA117" s="96"/>
      <c r="AB117" s="65"/>
      <c r="AC117" s="65"/>
      <c r="AD117" s="96"/>
      <c r="AE117" s="65"/>
      <c r="AF117" s="65"/>
      <c r="AG117" s="65"/>
    </row>
    <row r="118">
      <c r="A118" s="106"/>
      <c r="B118" s="107"/>
      <c r="C118" s="84"/>
      <c r="D118" s="106"/>
      <c r="E118" s="84"/>
      <c r="F118" s="106"/>
      <c r="G118" s="108"/>
      <c r="H118" s="106"/>
      <c r="I118" s="106"/>
      <c r="J118" s="106"/>
      <c r="K118" s="106"/>
      <c r="L118" s="109"/>
      <c r="M118" s="107"/>
      <c r="N118" s="106"/>
      <c r="O118" s="107"/>
      <c r="P118" s="109"/>
      <c r="Q118" s="107"/>
      <c r="R118" s="106"/>
      <c r="S118" s="107"/>
      <c r="T118" s="109"/>
      <c r="U118" s="88"/>
      <c r="V118" s="88"/>
      <c r="W118" s="109"/>
      <c r="X118" s="96"/>
      <c r="Y118" s="123"/>
      <c r="Z118" s="65"/>
      <c r="AA118" s="96"/>
      <c r="AB118" s="65"/>
      <c r="AC118" s="65"/>
      <c r="AD118" s="96"/>
      <c r="AE118" s="65"/>
      <c r="AF118" s="65"/>
      <c r="AG118" s="65"/>
    </row>
    <row r="119">
      <c r="A119" s="106"/>
      <c r="B119" s="107"/>
      <c r="C119" s="84"/>
      <c r="D119" s="106"/>
      <c r="E119" s="84"/>
      <c r="F119" s="106"/>
      <c r="G119" s="108"/>
      <c r="H119" s="106"/>
      <c r="I119" s="106"/>
      <c r="J119" s="106"/>
      <c r="K119" s="106"/>
      <c r="L119" s="109"/>
      <c r="M119" s="107"/>
      <c r="N119" s="106"/>
      <c r="O119" s="107"/>
      <c r="P119" s="109"/>
      <c r="Q119" s="107"/>
      <c r="R119" s="106"/>
      <c r="S119" s="107"/>
      <c r="T119" s="106"/>
      <c r="U119" s="88"/>
      <c r="V119" s="88"/>
      <c r="W119" s="109"/>
      <c r="X119" s="96"/>
      <c r="Y119" s="123"/>
      <c r="Z119" s="65"/>
      <c r="AA119" s="96"/>
      <c r="AB119" s="65"/>
      <c r="AC119" s="65"/>
      <c r="AD119" s="96"/>
      <c r="AE119" s="65"/>
      <c r="AF119" s="65"/>
      <c r="AG119" s="65"/>
    </row>
    <row r="120">
      <c r="A120" s="106"/>
      <c r="B120" s="107"/>
      <c r="C120" s="84"/>
      <c r="D120" s="106"/>
      <c r="E120" s="84"/>
      <c r="F120" s="106"/>
      <c r="G120" s="108"/>
      <c r="H120" s="106"/>
      <c r="I120" s="106"/>
      <c r="J120" s="106"/>
      <c r="K120" s="106"/>
      <c r="L120" s="106"/>
      <c r="M120" s="107"/>
      <c r="N120" s="106"/>
      <c r="O120" s="107"/>
      <c r="P120" s="106"/>
      <c r="Q120" s="107"/>
      <c r="R120" s="106"/>
      <c r="S120" s="107"/>
      <c r="T120" s="106"/>
      <c r="U120" s="88"/>
      <c r="V120" s="88"/>
      <c r="W120" s="109"/>
      <c r="X120" s="96"/>
      <c r="Y120" s="123"/>
      <c r="Z120" s="65"/>
      <c r="AA120" s="96"/>
      <c r="AB120" s="65"/>
      <c r="AC120" s="65"/>
      <c r="AD120" s="96"/>
      <c r="AE120" s="65"/>
      <c r="AF120" s="65"/>
      <c r="AG120" s="65"/>
    </row>
    <row r="121">
      <c r="A121" s="106"/>
      <c r="B121" s="107"/>
      <c r="C121" s="84"/>
      <c r="D121" s="106"/>
      <c r="E121" s="84"/>
      <c r="F121" s="106"/>
      <c r="G121" s="108"/>
      <c r="H121" s="106"/>
      <c r="I121" s="106"/>
      <c r="J121" s="106"/>
      <c r="K121" s="106"/>
      <c r="L121" s="106"/>
      <c r="M121" s="107"/>
      <c r="N121" s="106"/>
      <c r="O121" s="107"/>
      <c r="P121" s="106"/>
      <c r="Q121" s="107"/>
      <c r="R121" s="106"/>
      <c r="S121" s="107"/>
      <c r="T121" s="106"/>
      <c r="U121" s="88"/>
      <c r="V121" s="88"/>
      <c r="W121" s="109"/>
      <c r="X121" s="96"/>
      <c r="Y121" s="123"/>
      <c r="Z121" s="65"/>
      <c r="AA121" s="96"/>
      <c r="AB121" s="65"/>
      <c r="AC121" s="65"/>
      <c r="AD121" s="96"/>
      <c r="AE121" s="65"/>
      <c r="AF121" s="65"/>
      <c r="AG121" s="65"/>
    </row>
    <row r="122">
      <c r="A122" s="106"/>
      <c r="B122" s="107"/>
      <c r="C122" s="84"/>
      <c r="D122" s="106"/>
      <c r="E122" s="84"/>
      <c r="F122" s="106"/>
      <c r="G122" s="108"/>
      <c r="H122" s="106"/>
      <c r="I122" s="106"/>
      <c r="J122" s="106"/>
      <c r="K122" s="106"/>
      <c r="L122" s="109"/>
      <c r="M122" s="107"/>
      <c r="N122" s="106"/>
      <c r="O122" s="107"/>
      <c r="P122" s="109"/>
      <c r="Q122" s="107"/>
      <c r="R122" s="106"/>
      <c r="S122" s="107"/>
      <c r="T122" s="106"/>
      <c r="U122" s="88"/>
      <c r="V122" s="88"/>
      <c r="W122" s="109"/>
      <c r="X122" s="96"/>
      <c r="Y122" s="123"/>
      <c r="Z122" s="65"/>
      <c r="AA122" s="96"/>
      <c r="AB122" s="65"/>
      <c r="AC122" s="65"/>
      <c r="AD122" s="96"/>
      <c r="AE122" s="65"/>
      <c r="AF122" s="65"/>
      <c r="AG122" s="65"/>
    </row>
    <row r="123">
      <c r="A123" s="106"/>
      <c r="B123" s="107"/>
      <c r="C123" s="84"/>
      <c r="D123" s="106"/>
      <c r="E123" s="84"/>
      <c r="F123" s="106"/>
      <c r="G123" s="108"/>
      <c r="H123" s="106"/>
      <c r="I123" s="106"/>
      <c r="J123" s="106"/>
      <c r="K123" s="106"/>
      <c r="L123" s="109"/>
      <c r="M123" s="107"/>
      <c r="N123" s="106"/>
      <c r="O123" s="107"/>
      <c r="P123" s="109"/>
      <c r="Q123" s="107"/>
      <c r="R123" s="106"/>
      <c r="S123" s="107"/>
      <c r="T123" s="106"/>
      <c r="U123" s="88"/>
      <c r="V123" s="88"/>
      <c r="W123" s="109"/>
      <c r="X123" s="96"/>
      <c r="Y123" s="123"/>
      <c r="Z123" s="65"/>
      <c r="AA123" s="96"/>
      <c r="AB123" s="65"/>
      <c r="AC123" s="65"/>
      <c r="AD123" s="96"/>
      <c r="AE123" s="65"/>
      <c r="AF123" s="65"/>
      <c r="AG123" s="65"/>
    </row>
    <row r="124">
      <c r="A124" s="106"/>
      <c r="B124" s="107"/>
      <c r="C124" s="84"/>
      <c r="D124" s="106"/>
      <c r="E124" s="84"/>
      <c r="F124" s="106"/>
      <c r="G124" s="108"/>
      <c r="H124" s="106"/>
      <c r="I124" s="106"/>
      <c r="J124" s="106"/>
      <c r="K124" s="106"/>
      <c r="L124" s="109"/>
      <c r="M124" s="107"/>
      <c r="N124" s="106"/>
      <c r="O124" s="107"/>
      <c r="P124" s="109"/>
      <c r="Q124" s="107"/>
      <c r="R124" s="106"/>
      <c r="S124" s="107"/>
      <c r="T124" s="106"/>
      <c r="U124" s="88"/>
      <c r="V124" s="88"/>
      <c r="W124" s="109"/>
      <c r="X124" s="96"/>
      <c r="Y124" s="123"/>
      <c r="Z124" s="65"/>
      <c r="AA124" s="96"/>
      <c r="AB124" s="65"/>
      <c r="AC124" s="65"/>
      <c r="AD124" s="96"/>
      <c r="AE124" s="65"/>
      <c r="AF124" s="65"/>
      <c r="AG124" s="65"/>
    </row>
    <row r="125">
      <c r="A125" s="106"/>
      <c r="B125" s="107"/>
      <c r="C125" s="84"/>
      <c r="D125" s="106"/>
      <c r="E125" s="84"/>
      <c r="F125" s="106"/>
      <c r="G125" s="108"/>
      <c r="H125" s="106"/>
      <c r="I125" s="106"/>
      <c r="J125" s="106"/>
      <c r="K125" s="106"/>
      <c r="L125" s="109"/>
      <c r="M125" s="107"/>
      <c r="N125" s="109"/>
      <c r="O125" s="107"/>
      <c r="P125" s="109"/>
      <c r="Q125" s="107"/>
      <c r="R125" s="109"/>
      <c r="S125" s="107"/>
      <c r="T125" s="106"/>
      <c r="U125" s="88"/>
      <c r="V125" s="88"/>
      <c r="W125" s="109"/>
      <c r="X125" s="96"/>
      <c r="Y125" s="123"/>
      <c r="Z125" s="65"/>
      <c r="AA125" s="96"/>
      <c r="AB125" s="65"/>
      <c r="AC125" s="65"/>
      <c r="AD125" s="96"/>
      <c r="AE125" s="65"/>
      <c r="AF125" s="65"/>
      <c r="AG125" s="65"/>
    </row>
    <row r="126">
      <c r="A126" s="106"/>
      <c r="B126" s="107"/>
      <c r="C126" s="84"/>
      <c r="D126" s="106"/>
      <c r="E126" s="84"/>
      <c r="F126" s="106"/>
      <c r="G126" s="108"/>
      <c r="H126" s="106"/>
      <c r="I126" s="106"/>
      <c r="J126" s="106"/>
      <c r="K126" s="106"/>
      <c r="L126" s="109"/>
      <c r="M126" s="107"/>
      <c r="N126" s="109"/>
      <c r="O126" s="107"/>
      <c r="P126" s="109"/>
      <c r="Q126" s="107"/>
      <c r="R126" s="109"/>
      <c r="S126" s="107"/>
      <c r="T126" s="106"/>
      <c r="U126" s="88"/>
      <c r="V126" s="88"/>
      <c r="W126" s="109"/>
      <c r="X126" s="96"/>
      <c r="Y126" s="123"/>
      <c r="Z126" s="65"/>
      <c r="AA126" s="96"/>
      <c r="AB126" s="65"/>
      <c r="AC126" s="65"/>
      <c r="AD126" s="96"/>
      <c r="AE126" s="65"/>
      <c r="AF126" s="65"/>
      <c r="AG126" s="65"/>
    </row>
    <row r="127">
      <c r="A127" s="106"/>
      <c r="B127" s="107"/>
      <c r="C127" s="84"/>
      <c r="D127" s="106"/>
      <c r="E127" s="84"/>
      <c r="F127" s="106"/>
      <c r="G127" s="108"/>
      <c r="H127" s="106"/>
      <c r="I127" s="106"/>
      <c r="J127" s="106"/>
      <c r="K127" s="106"/>
      <c r="L127" s="109"/>
      <c r="M127" s="107"/>
      <c r="N127" s="109"/>
      <c r="O127" s="107"/>
      <c r="P127" s="109"/>
      <c r="Q127" s="107"/>
      <c r="R127" s="109"/>
      <c r="S127" s="107"/>
      <c r="T127" s="106"/>
      <c r="U127" s="88"/>
      <c r="V127" s="88"/>
      <c r="W127" s="109"/>
      <c r="X127" s="96"/>
      <c r="Y127" s="123"/>
      <c r="Z127" s="65"/>
      <c r="AA127" s="96"/>
      <c r="AB127" s="65"/>
      <c r="AC127" s="65"/>
      <c r="AD127" s="96"/>
      <c r="AE127" s="65"/>
      <c r="AF127" s="65"/>
      <c r="AG127" s="65"/>
    </row>
    <row r="128">
      <c r="A128" s="106"/>
      <c r="B128" s="107"/>
      <c r="C128" s="84"/>
      <c r="D128" s="106"/>
      <c r="E128" s="84"/>
      <c r="F128" s="106"/>
      <c r="G128" s="108"/>
      <c r="H128" s="106"/>
      <c r="I128" s="106"/>
      <c r="J128" s="106"/>
      <c r="K128" s="106"/>
      <c r="L128" s="109"/>
      <c r="M128" s="107"/>
      <c r="N128" s="109"/>
      <c r="O128" s="107"/>
      <c r="P128" s="109"/>
      <c r="Q128" s="107"/>
      <c r="R128" s="109"/>
      <c r="S128" s="107"/>
      <c r="T128" s="106"/>
      <c r="U128" s="88"/>
      <c r="V128" s="88"/>
      <c r="W128" s="109"/>
      <c r="X128" s="96"/>
      <c r="Y128" s="123"/>
      <c r="Z128" s="65"/>
      <c r="AA128" s="96"/>
      <c r="AB128" s="65"/>
      <c r="AC128" s="65"/>
      <c r="AD128" s="96"/>
      <c r="AE128" s="65"/>
      <c r="AF128" s="65"/>
      <c r="AG128" s="65"/>
    </row>
    <row r="129">
      <c r="A129" s="106"/>
      <c r="B129" s="107"/>
      <c r="C129" s="84"/>
      <c r="D129" s="106"/>
      <c r="E129" s="84"/>
      <c r="F129" s="106"/>
      <c r="G129" s="108"/>
      <c r="H129" s="106"/>
      <c r="I129" s="106"/>
      <c r="J129" s="106"/>
      <c r="K129" s="106"/>
      <c r="L129" s="109"/>
      <c r="M129" s="107"/>
      <c r="N129" s="109"/>
      <c r="O129" s="107"/>
      <c r="P129" s="109"/>
      <c r="Q129" s="107"/>
      <c r="R129" s="109"/>
      <c r="S129" s="107"/>
      <c r="T129" s="106"/>
      <c r="U129" s="88"/>
      <c r="V129" s="88"/>
      <c r="W129" s="109"/>
      <c r="X129" s="96"/>
      <c r="Y129" s="123"/>
      <c r="Z129" s="65"/>
      <c r="AA129" s="96"/>
      <c r="AB129" s="65"/>
      <c r="AC129" s="65"/>
      <c r="AD129" s="96"/>
      <c r="AE129" s="65"/>
      <c r="AF129" s="65"/>
      <c r="AG129" s="65"/>
    </row>
    <row r="130">
      <c r="A130" s="106"/>
      <c r="B130" s="107"/>
      <c r="C130" s="84"/>
      <c r="D130" s="106"/>
      <c r="E130" s="84"/>
      <c r="F130" s="106"/>
      <c r="G130" s="108"/>
      <c r="H130" s="106"/>
      <c r="I130" s="106"/>
      <c r="J130" s="106"/>
      <c r="K130" s="106"/>
      <c r="L130" s="109"/>
      <c r="M130" s="107"/>
      <c r="N130" s="109"/>
      <c r="O130" s="107"/>
      <c r="P130" s="109"/>
      <c r="Q130" s="107"/>
      <c r="R130" s="109"/>
      <c r="S130" s="107"/>
      <c r="T130" s="106"/>
      <c r="U130" s="88"/>
      <c r="V130" s="88"/>
      <c r="W130" s="109"/>
      <c r="X130" s="96"/>
      <c r="Y130" s="123"/>
      <c r="Z130" s="65"/>
      <c r="AA130" s="96"/>
      <c r="AB130" s="65"/>
      <c r="AC130" s="65"/>
      <c r="AD130" s="96"/>
      <c r="AE130" s="65"/>
      <c r="AF130" s="65"/>
      <c r="AG130" s="65"/>
    </row>
    <row r="131">
      <c r="A131" s="65"/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123"/>
      <c r="X131" s="65"/>
      <c r="Y131" s="123"/>
      <c r="Z131" s="123"/>
      <c r="AA131" s="123"/>
      <c r="AB131" s="65"/>
      <c r="AC131" s="123"/>
      <c r="AD131" s="65"/>
      <c r="AE131" s="65"/>
      <c r="AF131" s="65"/>
      <c r="AG131" s="65"/>
    </row>
    <row r="132">
      <c r="A132" s="65"/>
      <c r="B132" s="65"/>
      <c r="C132" s="127"/>
      <c r="D132" s="65"/>
      <c r="E132" s="65"/>
      <c r="F132" s="65"/>
      <c r="G132" s="65"/>
      <c r="H132" s="65"/>
      <c r="I132" s="111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</row>
    <row r="133">
      <c r="A133" s="65"/>
      <c r="B133" s="65"/>
      <c r="C133" s="111"/>
      <c r="D133" s="111"/>
      <c r="E133" s="128"/>
      <c r="F133" s="129"/>
      <c r="G133" s="129"/>
      <c r="H133" s="111"/>
      <c r="I133" s="111"/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</row>
    <row r="134">
      <c r="A134" s="65"/>
      <c r="B134" s="65"/>
      <c r="C134" s="109"/>
      <c r="D134" s="109"/>
      <c r="E134" s="109"/>
      <c r="F134" s="109"/>
      <c r="G134" s="109"/>
      <c r="H134" s="109"/>
      <c r="I134" s="111"/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</row>
    <row r="135">
      <c r="A135" s="65"/>
      <c r="B135" s="65"/>
      <c r="C135" s="109"/>
      <c r="D135" s="109"/>
      <c r="E135" s="109"/>
      <c r="F135" s="109"/>
      <c r="G135" s="109"/>
      <c r="H135" s="109"/>
      <c r="I135" s="111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</row>
    <row r="136">
      <c r="A136" s="65"/>
      <c r="B136" s="65"/>
      <c r="C136" s="109"/>
      <c r="D136" s="109"/>
      <c r="E136" s="109"/>
      <c r="F136" s="109"/>
      <c r="G136" s="109"/>
      <c r="H136" s="109"/>
      <c r="I136" s="128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</row>
    <row r="137">
      <c r="A137" s="65"/>
      <c r="B137" s="65"/>
      <c r="C137" s="109"/>
      <c r="D137" s="109"/>
      <c r="E137" s="109"/>
      <c r="F137" s="109"/>
      <c r="G137" s="109"/>
      <c r="H137" s="109"/>
      <c r="I137" s="128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</row>
    <row r="138">
      <c r="A138" s="65"/>
      <c r="B138" s="65"/>
      <c r="C138" s="109"/>
      <c r="D138" s="109"/>
      <c r="E138" s="109"/>
      <c r="F138" s="109"/>
      <c r="G138" s="109"/>
      <c r="H138" s="109"/>
      <c r="I138" s="128"/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</row>
    <row r="139">
      <c r="A139" s="65"/>
      <c r="B139" s="65"/>
      <c r="C139" s="109"/>
      <c r="D139" s="109"/>
      <c r="E139" s="109"/>
      <c r="F139" s="109"/>
      <c r="G139" s="109"/>
      <c r="H139" s="109"/>
      <c r="I139" s="111"/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</row>
    <row r="140">
      <c r="A140" s="65"/>
      <c r="B140" s="65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</row>
    <row r="141">
      <c r="A141" s="65"/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</row>
    <row r="142">
      <c r="A142" s="65"/>
      <c r="B142" s="65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</row>
    <row r="143">
      <c r="A143" s="65"/>
      <c r="B143" s="65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</row>
    <row r="144">
      <c r="A144" s="65"/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</row>
    <row r="145">
      <c r="A145" s="65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</row>
    <row r="146">
      <c r="A146" s="65"/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</row>
    <row r="147">
      <c r="A147" s="65"/>
      <c r="B147" s="65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</row>
    <row r="148">
      <c r="A148" s="65"/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</row>
    <row r="150">
      <c r="A150" s="65"/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</row>
    <row r="151">
      <c r="A151" s="65"/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</row>
    <row r="152">
      <c r="A152" s="65"/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</row>
    <row r="153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</row>
    <row r="154">
      <c r="A154" s="65"/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</row>
    <row r="155">
      <c r="A155" s="65"/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</row>
    <row r="156">
      <c r="A156" s="65"/>
      <c r="B156" s="65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</row>
  </sheetData>
  <mergeCells count="29">
    <mergeCell ref="I47:J47"/>
    <mergeCell ref="K47:L47"/>
    <mergeCell ref="M47:N47"/>
    <mergeCell ref="O47:P47"/>
    <mergeCell ref="Q47:R47"/>
    <mergeCell ref="S47:T47"/>
    <mergeCell ref="Q78:R78"/>
    <mergeCell ref="O81:R81"/>
    <mergeCell ref="Q90:R90"/>
    <mergeCell ref="O93:R93"/>
    <mergeCell ref="C1:I1"/>
    <mergeCell ref="C2:F2"/>
    <mergeCell ref="G2:I2"/>
    <mergeCell ref="Q4:R4"/>
    <mergeCell ref="O7:R7"/>
    <mergeCell ref="T7:W7"/>
    <mergeCell ref="C47:D47"/>
    <mergeCell ref="K111:L111"/>
    <mergeCell ref="M111:N111"/>
    <mergeCell ref="O111:P111"/>
    <mergeCell ref="Q111:R111"/>
    <mergeCell ref="S111:T111"/>
    <mergeCell ref="E47:F47"/>
    <mergeCell ref="G47:H47"/>
    <mergeCell ref="C76:F76"/>
    <mergeCell ref="C111:D111"/>
    <mergeCell ref="E111:F111"/>
    <mergeCell ref="G111:H111"/>
    <mergeCell ref="I111:J111"/>
  </mergeCells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</cols>
  <sheetData>
    <row r="1">
      <c r="A1" s="65"/>
      <c r="B1" s="66"/>
      <c r="C1" s="67" t="s">
        <v>195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</row>
    <row r="2">
      <c r="A2" s="68"/>
      <c r="B2" s="68"/>
      <c r="C2" s="23" t="s">
        <v>82</v>
      </c>
      <c r="D2" s="23" t="s">
        <v>83</v>
      </c>
      <c r="E2" s="23" t="s">
        <v>15</v>
      </c>
      <c r="F2" s="23" t="s">
        <v>16</v>
      </c>
      <c r="G2" s="23" t="s">
        <v>17</v>
      </c>
      <c r="H2" s="23" t="s">
        <v>84</v>
      </c>
      <c r="I2" s="23" t="s">
        <v>85</v>
      </c>
      <c r="J2" s="23" t="s">
        <v>86</v>
      </c>
      <c r="K2" s="23" t="s">
        <v>87</v>
      </c>
      <c r="L2" s="65"/>
      <c r="M2" s="23"/>
      <c r="N2" s="23"/>
      <c r="O2" s="65"/>
      <c r="P2" s="23"/>
      <c r="S2" s="65"/>
      <c r="T2" s="65"/>
      <c r="U2" s="65"/>
      <c r="V2" s="23"/>
      <c r="W2" s="23"/>
      <c r="X2" s="71"/>
      <c r="Y2" s="71"/>
      <c r="Z2" s="65"/>
      <c r="AA2" s="65"/>
      <c r="AB2" s="65"/>
      <c r="AC2" s="65"/>
      <c r="AD2" s="65"/>
      <c r="AE2" s="65"/>
      <c r="AF2" s="65"/>
    </row>
    <row r="3">
      <c r="A3" s="72" t="s">
        <v>88</v>
      </c>
      <c r="B3" s="72" t="s">
        <v>89</v>
      </c>
      <c r="C3" s="73" t="s">
        <v>90</v>
      </c>
      <c r="D3" s="73" t="s">
        <v>90</v>
      </c>
      <c r="E3" s="73" t="s">
        <v>90</v>
      </c>
      <c r="F3" s="73" t="s">
        <v>90</v>
      </c>
      <c r="G3" s="73" t="s">
        <v>90</v>
      </c>
      <c r="H3" s="73" t="s">
        <v>90</v>
      </c>
      <c r="I3" s="73" t="s">
        <v>90</v>
      </c>
      <c r="J3" s="73" t="s">
        <v>90</v>
      </c>
      <c r="K3" s="73" t="s">
        <v>90</v>
      </c>
      <c r="L3" s="73" t="s">
        <v>91</v>
      </c>
      <c r="M3" s="73" t="s">
        <v>92</v>
      </c>
      <c r="N3" s="74" t="s">
        <v>93</v>
      </c>
      <c r="O3" s="65"/>
      <c r="P3" s="23"/>
      <c r="Q3" s="75"/>
      <c r="R3" s="75"/>
      <c r="S3" s="65"/>
      <c r="T3" s="65"/>
      <c r="U3" s="65"/>
      <c r="V3" s="23"/>
      <c r="W3" s="65"/>
      <c r="X3" s="65"/>
      <c r="Y3" s="65"/>
      <c r="Z3" s="65"/>
      <c r="AA3" s="65"/>
      <c r="AB3" s="65"/>
      <c r="AC3" s="65"/>
      <c r="AD3" s="65"/>
      <c r="AE3" s="65"/>
      <c r="AF3" s="65"/>
    </row>
    <row r="4">
      <c r="A4" s="76">
        <v>1.0</v>
      </c>
      <c r="B4" s="68" t="s">
        <v>94</v>
      </c>
      <c r="C4" s="77">
        <f t="shared" ref="C4:C21" si="2">(C25*D25)/L4</f>
        <v>0.1749898822</v>
      </c>
      <c r="D4" s="77">
        <f t="shared" ref="D4:D21" si="3">(E25*F25)/L4</f>
        <v>0.4201843481</v>
      </c>
      <c r="E4" s="77">
        <f t="shared" ref="E4:E21" si="4">(G25*H25)/$L4</f>
        <v>0</v>
      </c>
      <c r="F4" s="77">
        <f t="shared" ref="F4:F21" si="5">(J25*I25)/$L4</f>
        <v>0.07009962629</v>
      </c>
      <c r="G4" s="77">
        <f t="shared" ref="G4:G21" si="6">(K25*L25)/$L4</f>
        <v>0.0092555541</v>
      </c>
      <c r="H4" s="77">
        <f t="shared" ref="H4:H21" si="7">(M25*N25)/L4</f>
        <v>-0.01894628571</v>
      </c>
      <c r="I4" s="77">
        <f t="shared" ref="I4:I21" si="8">(O25*P25)/L4</f>
        <v>-0.0003126857143</v>
      </c>
      <c r="J4" s="77">
        <f t="shared" ref="J4:J21" si="9">(Q25*R25)/L4</f>
        <v>-0.003248874</v>
      </c>
      <c r="K4" s="77">
        <f t="shared" ref="K4:K21" si="10">(S25*T25)/L4</f>
        <v>0.3483391429</v>
      </c>
      <c r="L4" s="23">
        <f t="shared" ref="L4:M4" si="1">U25</f>
        <v>-70</v>
      </c>
      <c r="M4" s="23">
        <f t="shared" si="1"/>
        <v>98.9783</v>
      </c>
      <c r="N4" s="78">
        <f t="shared" ref="N4:N21" si="12">M4/abs(L4)</f>
        <v>1.413975714</v>
      </c>
      <c r="O4" s="65"/>
      <c r="P4" s="65"/>
      <c r="Q4" s="65"/>
      <c r="R4" s="65"/>
      <c r="S4" s="79"/>
      <c r="T4" s="65"/>
      <c r="U4" s="65"/>
      <c r="V4" s="79"/>
      <c r="W4" s="94"/>
      <c r="X4" s="65"/>
      <c r="Y4" s="65"/>
      <c r="Z4" s="65"/>
      <c r="AA4" s="65"/>
      <c r="AB4" s="65"/>
      <c r="AC4" s="65"/>
      <c r="AD4" s="65"/>
      <c r="AE4" s="65"/>
      <c r="AF4" s="65"/>
    </row>
    <row r="5">
      <c r="A5" s="76">
        <v>1.0</v>
      </c>
      <c r="B5" s="68" t="s">
        <v>96</v>
      </c>
      <c r="C5" s="77">
        <f t="shared" si="2"/>
        <v>0.1414303819</v>
      </c>
      <c r="D5" s="77">
        <f t="shared" si="3"/>
        <v>0.2625633214</v>
      </c>
      <c r="E5" s="77">
        <f t="shared" si="4"/>
        <v>0.1377683188</v>
      </c>
      <c r="F5" s="77">
        <f t="shared" si="5"/>
        <v>0.05732339313</v>
      </c>
      <c r="G5" s="77">
        <f t="shared" si="6"/>
        <v>0.01476851506</v>
      </c>
      <c r="H5" s="77">
        <f t="shared" si="7"/>
        <v>-0.02274329502</v>
      </c>
      <c r="I5" s="77">
        <f t="shared" si="8"/>
        <v>0</v>
      </c>
      <c r="J5" s="77">
        <f t="shared" si="9"/>
        <v>-0.005390561464</v>
      </c>
      <c r="K5" s="77">
        <f t="shared" si="10"/>
        <v>0.414301572</v>
      </c>
      <c r="L5" s="23">
        <f t="shared" ref="L5:M5" si="11">U26</f>
        <v>-13.9635</v>
      </c>
      <c r="M5" s="23">
        <f t="shared" si="11"/>
        <v>33.0989</v>
      </c>
      <c r="N5" s="78">
        <f t="shared" si="12"/>
        <v>2.370387081</v>
      </c>
      <c r="O5" s="81" t="s">
        <v>97</v>
      </c>
      <c r="S5" s="117"/>
      <c r="V5" s="118"/>
      <c r="Y5" s="65"/>
      <c r="Z5" s="65"/>
      <c r="AA5" s="65"/>
      <c r="AB5" s="65"/>
      <c r="AC5" s="65"/>
      <c r="AD5" s="65"/>
      <c r="AE5" s="65"/>
      <c r="AF5" s="65"/>
    </row>
    <row r="6">
      <c r="A6" s="76">
        <v>1.0</v>
      </c>
      <c r="B6" s="68" t="s">
        <v>98</v>
      </c>
      <c r="C6" s="77">
        <f t="shared" si="2"/>
        <v>0.2001033606</v>
      </c>
      <c r="D6" s="77">
        <f t="shared" si="3"/>
        <v>0.284123067</v>
      </c>
      <c r="E6" s="77">
        <f t="shared" si="4"/>
        <v>0</v>
      </c>
      <c r="F6" s="77">
        <f t="shared" si="5"/>
        <v>0.05240974402</v>
      </c>
      <c r="G6" s="77">
        <f t="shared" si="6"/>
        <v>0.02272266377</v>
      </c>
      <c r="H6" s="77">
        <f t="shared" si="7"/>
        <v>-0.04944401806</v>
      </c>
      <c r="I6" s="77">
        <f t="shared" si="8"/>
        <v>-0.001506690745</v>
      </c>
      <c r="J6" s="77">
        <f t="shared" si="9"/>
        <v>-0.01415128679</v>
      </c>
      <c r="K6" s="77">
        <f t="shared" si="10"/>
        <v>0.5047823928</v>
      </c>
      <c r="L6" s="23">
        <f t="shared" ref="L6:M6" si="13">U27</f>
        <v>-44.3</v>
      </c>
      <c r="M6" s="23">
        <f t="shared" si="13"/>
        <v>98.0168</v>
      </c>
      <c r="N6" s="78">
        <f t="shared" si="12"/>
        <v>2.212568849</v>
      </c>
      <c r="O6" s="82" t="s">
        <v>18</v>
      </c>
      <c r="P6" s="82" t="s">
        <v>99</v>
      </c>
      <c r="Q6" s="82" t="s">
        <v>100</v>
      </c>
      <c r="R6" s="82" t="s">
        <v>101</v>
      </c>
      <c r="S6" s="71"/>
      <c r="T6" s="65"/>
      <c r="U6" s="65"/>
      <c r="V6" s="71"/>
      <c r="W6" s="94"/>
      <c r="X6" s="65"/>
      <c r="Y6" s="65"/>
      <c r="Z6" s="65"/>
      <c r="AA6" s="65"/>
      <c r="AB6" s="65"/>
      <c r="AC6" s="65"/>
      <c r="AD6" s="65"/>
      <c r="AE6" s="65"/>
      <c r="AF6" s="65"/>
    </row>
    <row r="7">
      <c r="A7" s="76">
        <v>2.0</v>
      </c>
      <c r="B7" s="68" t="s">
        <v>94</v>
      </c>
      <c r="C7" s="77">
        <f t="shared" si="2"/>
        <v>0.0004962040384</v>
      </c>
      <c r="D7" s="77">
        <f t="shared" si="3"/>
        <v>0.4695928534</v>
      </c>
      <c r="E7" s="77">
        <f t="shared" si="4"/>
        <v>0.3090258688</v>
      </c>
      <c r="F7" s="77">
        <f t="shared" si="5"/>
        <v>0.2362293389</v>
      </c>
      <c r="G7" s="77">
        <f t="shared" si="6"/>
        <v>0.000042359299</v>
      </c>
      <c r="H7" s="77">
        <f t="shared" si="7"/>
        <v>-0.00763006</v>
      </c>
      <c r="I7" s="77">
        <f t="shared" si="8"/>
        <v>-0.000210496</v>
      </c>
      <c r="J7" s="77">
        <f t="shared" si="9"/>
        <v>-0.00995816448</v>
      </c>
      <c r="K7" s="77">
        <f t="shared" si="10"/>
        <v>0.00300792</v>
      </c>
      <c r="L7" s="23">
        <f t="shared" ref="L7:M7" si="14">U28</f>
        <v>-500</v>
      </c>
      <c r="M7" s="23">
        <f t="shared" si="14"/>
        <v>11.3123</v>
      </c>
      <c r="N7" s="78">
        <f t="shared" si="12"/>
        <v>0.0226246</v>
      </c>
      <c r="O7" s="82" t="s">
        <v>13</v>
      </c>
      <c r="P7" s="87">
        <v>-34.9867</v>
      </c>
      <c r="Q7" s="87">
        <v>0.744629</v>
      </c>
      <c r="R7" s="106">
        <v>-0.02128</v>
      </c>
      <c r="S7" s="119"/>
      <c r="T7" s="122"/>
      <c r="U7" s="121"/>
      <c r="V7" s="119"/>
      <c r="W7" s="120"/>
      <c r="X7" s="121"/>
      <c r="Y7" s="65"/>
      <c r="Z7" s="65"/>
      <c r="AA7" s="65"/>
      <c r="AB7" s="65"/>
      <c r="AC7" s="65"/>
      <c r="AD7" s="65"/>
      <c r="AE7" s="65"/>
      <c r="AF7" s="65"/>
    </row>
    <row r="8">
      <c r="A8" s="76">
        <v>2.0</v>
      </c>
      <c r="B8" s="68" t="s">
        <v>96</v>
      </c>
      <c r="C8" s="77">
        <f t="shared" si="2"/>
        <v>0.0001391337376</v>
      </c>
      <c r="D8" s="77">
        <f t="shared" si="3"/>
        <v>0.5653049283</v>
      </c>
      <c r="E8" s="77">
        <f t="shared" si="4"/>
        <v>0.295315152</v>
      </c>
      <c r="F8" s="77">
        <f t="shared" si="5"/>
        <v>0.1724460445</v>
      </c>
      <c r="G8" s="77">
        <f t="shared" si="6"/>
        <v>0.00002176499644</v>
      </c>
      <c r="H8" s="77">
        <f t="shared" si="7"/>
        <v>-0.02342033898</v>
      </c>
      <c r="I8" s="77">
        <f t="shared" si="8"/>
        <v>-0.0002291728814</v>
      </c>
      <c r="J8" s="77">
        <f t="shared" si="9"/>
        <v>-0.01054820102</v>
      </c>
      <c r="K8" s="77">
        <f t="shared" si="10"/>
        <v>0.0009115932203</v>
      </c>
      <c r="L8" s="23">
        <f t="shared" ref="L8:M8" si="15">U29</f>
        <v>-295</v>
      </c>
      <c r="M8" s="23">
        <f t="shared" si="15"/>
        <v>3.28078</v>
      </c>
      <c r="N8" s="78">
        <f t="shared" si="12"/>
        <v>0.01112128814</v>
      </c>
      <c r="O8" s="82" t="s">
        <v>103</v>
      </c>
      <c r="P8" s="87">
        <v>-32.874</v>
      </c>
      <c r="Q8" s="87">
        <v>18.1361</v>
      </c>
      <c r="R8" s="106">
        <v>-0.55168</v>
      </c>
      <c r="S8" s="119"/>
      <c r="T8" s="122"/>
      <c r="U8" s="121"/>
      <c r="V8" s="119"/>
      <c r="W8" s="120"/>
      <c r="X8" s="121"/>
      <c r="Y8" s="65"/>
      <c r="Z8" s="65"/>
      <c r="AA8" s="65"/>
      <c r="AB8" s="65"/>
      <c r="AC8" s="65"/>
      <c r="AD8" s="65"/>
      <c r="AE8" s="65"/>
      <c r="AF8" s="65"/>
    </row>
    <row r="9">
      <c r="A9" s="76">
        <v>2.0</v>
      </c>
      <c r="B9" s="68" t="s">
        <v>98</v>
      </c>
      <c r="C9" s="77">
        <f t="shared" si="2"/>
        <v>0.00006791722424</v>
      </c>
      <c r="D9" s="77">
        <f t="shared" si="3"/>
        <v>0.7360640227</v>
      </c>
      <c r="E9" s="77">
        <f t="shared" si="4"/>
        <v>0.2427311536</v>
      </c>
      <c r="F9" s="77">
        <f t="shared" si="5"/>
        <v>0.1081715489</v>
      </c>
      <c r="G9" s="77">
        <f t="shared" si="6"/>
        <v>0.000006300381576</v>
      </c>
      <c r="H9" s="77">
        <f t="shared" si="7"/>
        <v>-0.07639830303</v>
      </c>
      <c r="I9" s="77">
        <f t="shared" si="8"/>
        <v>-0.0002205919192</v>
      </c>
      <c r="J9" s="77">
        <f t="shared" si="9"/>
        <v>-0.01061632</v>
      </c>
      <c r="K9" s="77">
        <f t="shared" si="10"/>
        <v>0.0004678181818</v>
      </c>
      <c r="L9" s="23">
        <f t="shared" ref="L9:M9" si="16">U30</f>
        <v>-99</v>
      </c>
      <c r="M9" s="23">
        <f t="shared" si="16"/>
        <v>1.75992</v>
      </c>
      <c r="N9" s="78">
        <f t="shared" si="12"/>
        <v>0.0177769697</v>
      </c>
      <c r="O9" s="82" t="s">
        <v>104</v>
      </c>
      <c r="P9" s="87">
        <v>-547.288</v>
      </c>
      <c r="Q9" s="87">
        <v>528.255</v>
      </c>
      <c r="R9" s="106">
        <v>-0.96522</v>
      </c>
      <c r="S9" s="119"/>
      <c r="T9" s="122"/>
      <c r="U9" s="121"/>
      <c r="V9" s="119"/>
      <c r="W9" s="120"/>
      <c r="X9" s="121"/>
      <c r="Y9" s="65"/>
      <c r="Z9" s="65"/>
      <c r="AA9" s="65"/>
      <c r="AB9" s="65"/>
      <c r="AC9" s="65"/>
      <c r="AD9" s="65"/>
      <c r="AE9" s="65"/>
      <c r="AF9" s="65"/>
    </row>
    <row r="10">
      <c r="A10" s="76">
        <v>3.0</v>
      </c>
      <c r="B10" s="68" t="s">
        <v>94</v>
      </c>
      <c r="C10" s="77">
        <f t="shared" si="2"/>
        <v>0.001220681205</v>
      </c>
      <c r="D10" s="77">
        <f t="shared" si="3"/>
        <v>0.347250311</v>
      </c>
      <c r="E10" s="77">
        <f t="shared" si="4"/>
        <v>0.1758780778</v>
      </c>
      <c r="F10" s="77">
        <f t="shared" si="5"/>
        <v>0.3361846683</v>
      </c>
      <c r="G10" s="77">
        <f t="shared" si="6"/>
        <v>0.1106724761</v>
      </c>
      <c r="H10" s="77">
        <f t="shared" si="7"/>
        <v>-0.01006142506</v>
      </c>
      <c r="I10" s="77">
        <f t="shared" si="8"/>
        <v>-0.0001050810811</v>
      </c>
      <c r="J10" s="77">
        <f t="shared" si="9"/>
        <v>-0.006974046069</v>
      </c>
      <c r="K10" s="77">
        <f t="shared" si="10"/>
        <v>0.04651670762</v>
      </c>
      <c r="L10" s="23">
        <f t="shared" ref="L10:M10" si="17">U31</f>
        <v>-407</v>
      </c>
      <c r="M10" s="23">
        <f t="shared" si="17"/>
        <v>10.0986</v>
      </c>
      <c r="N10" s="78">
        <f t="shared" si="12"/>
        <v>0.02481228501</v>
      </c>
      <c r="O10" s="82" t="s">
        <v>105</v>
      </c>
      <c r="P10" s="87">
        <v>-551.663</v>
      </c>
      <c r="Q10" s="87">
        <v>122.484</v>
      </c>
      <c r="R10" s="106">
        <v>-0.22203</v>
      </c>
      <c r="S10" s="119"/>
      <c r="T10" s="122"/>
      <c r="U10" s="121"/>
      <c r="V10" s="119"/>
      <c r="W10" s="120"/>
      <c r="X10" s="121"/>
      <c r="Y10" s="65"/>
      <c r="Z10" s="65"/>
      <c r="AA10" s="65"/>
      <c r="AB10" s="65"/>
      <c r="AC10" s="65"/>
      <c r="AD10" s="65"/>
      <c r="AE10" s="65"/>
      <c r="AF10" s="65"/>
    </row>
    <row r="11">
      <c r="A11" s="76">
        <v>3.0</v>
      </c>
      <c r="B11" s="68" t="s">
        <v>96</v>
      </c>
      <c r="C11" s="77">
        <f t="shared" si="2"/>
        <v>0.0005605308474</v>
      </c>
      <c r="D11" s="77">
        <f t="shared" si="3"/>
        <v>0.4197873388</v>
      </c>
      <c r="E11" s="77">
        <f t="shared" si="4"/>
        <v>0.22053897</v>
      </c>
      <c r="F11" s="77">
        <f t="shared" si="5"/>
        <v>0.3323203748</v>
      </c>
      <c r="G11" s="77">
        <f t="shared" si="6"/>
        <v>0.04558700189</v>
      </c>
      <c r="H11" s="77">
        <f t="shared" si="7"/>
        <v>-0.02600561404</v>
      </c>
      <c r="I11" s="77">
        <f t="shared" si="8"/>
        <v>-0.0001128947368</v>
      </c>
      <c r="J11" s="77">
        <f t="shared" si="9"/>
        <v>-0.008766675789</v>
      </c>
      <c r="K11" s="77">
        <f t="shared" si="10"/>
        <v>0.01464877193</v>
      </c>
      <c r="L11" s="23">
        <f t="shared" ref="L11:M11" si="18">U32</f>
        <v>-228</v>
      </c>
      <c r="M11" s="23">
        <f t="shared" si="18"/>
        <v>3.20233</v>
      </c>
      <c r="N11" s="78">
        <f t="shared" si="12"/>
        <v>0.01404530702</v>
      </c>
      <c r="O11" s="82" t="s">
        <v>106</v>
      </c>
      <c r="P11" s="88">
        <v>-489.138</v>
      </c>
      <c r="Q11" s="89">
        <v>271.429</v>
      </c>
      <c r="R11" s="106">
        <v>-0.55491</v>
      </c>
      <c r="S11" s="119"/>
      <c r="T11" s="122"/>
      <c r="U11" s="121"/>
      <c r="V11" s="119"/>
      <c r="W11" s="120"/>
      <c r="X11" s="121"/>
      <c r="Y11" s="65"/>
      <c r="Z11" s="65"/>
      <c r="AA11" s="65"/>
      <c r="AB11" s="65"/>
      <c r="AC11" s="65"/>
      <c r="AD11" s="65"/>
      <c r="AE11" s="65"/>
      <c r="AF11" s="65"/>
    </row>
    <row r="12">
      <c r="A12" s="76">
        <v>3.0</v>
      </c>
      <c r="B12" s="68" t="s">
        <v>98</v>
      </c>
      <c r="C12" s="77">
        <f t="shared" si="2"/>
        <v>0.0009098375102</v>
      </c>
      <c r="D12" s="77">
        <f t="shared" si="3"/>
        <v>0.4746690479</v>
      </c>
      <c r="E12" s="77">
        <f t="shared" si="4"/>
        <v>0.2118926793</v>
      </c>
      <c r="F12" s="77">
        <f t="shared" si="5"/>
        <v>0.335143019</v>
      </c>
      <c r="G12" s="77">
        <f t="shared" si="6"/>
        <v>0.02220231051</v>
      </c>
      <c r="H12" s="77">
        <f t="shared" si="7"/>
        <v>-0.04592013559</v>
      </c>
      <c r="I12" s="77">
        <f t="shared" si="8"/>
        <v>-0.0001016033898</v>
      </c>
      <c r="J12" s="77">
        <f t="shared" si="9"/>
        <v>-0.008674916847</v>
      </c>
      <c r="K12" s="77">
        <f t="shared" si="10"/>
        <v>0.006330508475</v>
      </c>
      <c r="L12" s="23">
        <f t="shared" ref="L12:M12" si="19">U33</f>
        <v>-118</v>
      </c>
      <c r="M12" s="23">
        <f t="shared" si="19"/>
        <v>2.49656</v>
      </c>
      <c r="N12" s="78">
        <f t="shared" si="12"/>
        <v>0.02115728814</v>
      </c>
      <c r="O12" s="82" t="s">
        <v>168</v>
      </c>
      <c r="P12" s="88">
        <v>363.873</v>
      </c>
      <c r="Q12" s="89">
        <v>941.845</v>
      </c>
      <c r="R12" s="106">
        <v>2.58839</v>
      </c>
      <c r="S12" s="119"/>
      <c r="T12" s="122"/>
      <c r="U12" s="121"/>
      <c r="V12" s="119"/>
      <c r="W12" s="120"/>
      <c r="X12" s="121"/>
      <c r="Y12" s="65"/>
      <c r="Z12" s="65"/>
      <c r="AA12" s="65"/>
      <c r="AB12" s="65"/>
      <c r="AC12" s="65"/>
      <c r="AD12" s="65"/>
      <c r="AE12" s="65"/>
      <c r="AF12" s="65"/>
    </row>
    <row r="13">
      <c r="A13" s="76">
        <v>4.0</v>
      </c>
      <c r="B13" s="68" t="s">
        <v>94</v>
      </c>
      <c r="C13" s="77">
        <f t="shared" si="2"/>
        <v>0.06059001266</v>
      </c>
      <c r="D13" s="77">
        <f t="shared" si="3"/>
        <v>0.34534463</v>
      </c>
      <c r="E13" s="77">
        <f t="shared" si="4"/>
        <v>0.1089791911</v>
      </c>
      <c r="F13" s="77">
        <f t="shared" si="5"/>
        <v>0.1221254559</v>
      </c>
      <c r="G13" s="77">
        <f t="shared" si="6"/>
        <v>0.1530264878</v>
      </c>
      <c r="H13" s="77">
        <f t="shared" si="7"/>
        <v>-0.01990182639</v>
      </c>
      <c r="I13" s="77">
        <f t="shared" si="8"/>
        <v>-0.00006148375</v>
      </c>
      <c r="J13" s="77">
        <f t="shared" si="9"/>
        <v>-0.003446617778</v>
      </c>
      <c r="K13" s="77">
        <f t="shared" si="10"/>
        <v>0.2324806944</v>
      </c>
      <c r="L13" s="23">
        <f t="shared" ref="L13:M13" si="20">U34</f>
        <v>-144</v>
      </c>
      <c r="M13" s="23">
        <f t="shared" si="20"/>
        <v>9.55166</v>
      </c>
      <c r="N13" s="78">
        <f t="shared" si="12"/>
        <v>0.06633097222</v>
      </c>
      <c r="O13" s="23"/>
      <c r="P13" s="125"/>
      <c r="Q13" s="126"/>
      <c r="R13" s="126"/>
      <c r="S13" s="71"/>
      <c r="T13" s="65"/>
      <c r="U13" s="65"/>
      <c r="V13" s="71"/>
      <c r="W13" s="94"/>
      <c r="X13" s="65"/>
      <c r="Y13" s="65"/>
      <c r="Z13" s="65"/>
      <c r="AA13" s="65"/>
      <c r="AB13" s="65"/>
      <c r="AC13" s="65"/>
      <c r="AD13" s="65"/>
      <c r="AE13" s="65"/>
      <c r="AF13" s="65"/>
    </row>
    <row r="14">
      <c r="A14" s="76">
        <v>4.0</v>
      </c>
      <c r="B14" s="68" t="s">
        <v>96</v>
      </c>
      <c r="C14" s="77">
        <f t="shared" si="2"/>
        <v>0.01728830026</v>
      </c>
      <c r="D14" s="77">
        <f t="shared" si="3"/>
        <v>0.4420907831</v>
      </c>
      <c r="E14" s="77">
        <f t="shared" si="4"/>
        <v>0.1138284994</v>
      </c>
      <c r="F14" s="77">
        <f t="shared" si="5"/>
        <v>0.1628997161</v>
      </c>
      <c r="G14" s="77">
        <f t="shared" si="6"/>
        <v>0.1784661063</v>
      </c>
      <c r="H14" s="77">
        <f t="shared" si="7"/>
        <v>-0.03443434091</v>
      </c>
      <c r="I14" s="77">
        <f t="shared" si="8"/>
        <v>-0.00007370833333</v>
      </c>
      <c r="J14" s="77">
        <f t="shared" si="9"/>
        <v>-0.005061566788</v>
      </c>
      <c r="K14" s="77">
        <f t="shared" si="10"/>
        <v>0.1262228788</v>
      </c>
      <c r="L14" s="23">
        <f t="shared" ref="L14:M14" si="21">U35</f>
        <v>-132</v>
      </c>
      <c r="M14" s="23">
        <f t="shared" si="21"/>
        <v>5.53532</v>
      </c>
      <c r="N14" s="78">
        <f t="shared" si="12"/>
        <v>0.04193424242</v>
      </c>
      <c r="O14" s="23"/>
      <c r="P14" s="23"/>
      <c r="Q14" s="93"/>
      <c r="R14" s="93"/>
      <c r="S14" s="71"/>
      <c r="T14" s="65"/>
      <c r="U14" s="65"/>
      <c r="V14" s="71"/>
      <c r="W14" s="94"/>
      <c r="X14" s="65"/>
      <c r="Y14" s="65"/>
      <c r="Z14" s="65"/>
      <c r="AA14" s="65"/>
      <c r="AB14" s="65"/>
      <c r="AC14" s="65"/>
      <c r="AD14" s="65"/>
      <c r="AE14" s="65"/>
      <c r="AF14" s="65"/>
    </row>
    <row r="15">
      <c r="A15" s="76">
        <v>4.0</v>
      </c>
      <c r="B15" s="68" t="s">
        <v>98</v>
      </c>
      <c r="C15" s="77">
        <f t="shared" si="2"/>
        <v>0.06696745971</v>
      </c>
      <c r="D15" s="77">
        <f t="shared" si="3"/>
        <v>0.5119455215</v>
      </c>
      <c r="E15" s="77">
        <f t="shared" si="4"/>
        <v>0.1156865175</v>
      </c>
      <c r="F15" s="77">
        <f t="shared" si="5"/>
        <v>0.232587041</v>
      </c>
      <c r="G15" s="77">
        <f t="shared" si="6"/>
        <v>0.09317356278</v>
      </c>
      <c r="H15" s="77">
        <f t="shared" si="7"/>
        <v>-0.05311543296</v>
      </c>
      <c r="I15" s="77">
        <f t="shared" si="8"/>
        <v>-0.00008868715084</v>
      </c>
      <c r="J15" s="77">
        <f t="shared" si="9"/>
        <v>-0.005683661899</v>
      </c>
      <c r="K15" s="77">
        <f t="shared" si="10"/>
        <v>0.03823100559</v>
      </c>
      <c r="L15" s="23">
        <f t="shared" ref="L15:M15" si="22">U36</f>
        <v>-71.6</v>
      </c>
      <c r="M15" s="23">
        <f t="shared" si="22"/>
        <v>3.98876</v>
      </c>
      <c r="N15" s="78">
        <f t="shared" si="12"/>
        <v>0.05570893855</v>
      </c>
      <c r="O15" s="23"/>
      <c r="P15" s="23"/>
      <c r="Q15" s="93"/>
      <c r="R15" s="93"/>
      <c r="S15" s="71"/>
      <c r="T15" s="65"/>
      <c r="U15" s="65"/>
      <c r="V15" s="71"/>
      <c r="W15" s="94"/>
      <c r="X15" s="65"/>
      <c r="Y15" s="65"/>
      <c r="Z15" s="65"/>
      <c r="AA15" s="65"/>
      <c r="AB15" s="65"/>
      <c r="AC15" s="65"/>
      <c r="AD15" s="65"/>
      <c r="AE15" s="65"/>
      <c r="AF15" s="65"/>
    </row>
    <row r="16">
      <c r="A16" s="76">
        <v>5.0</v>
      </c>
      <c r="B16" s="68" t="s">
        <v>94</v>
      </c>
      <c r="C16" s="77">
        <f t="shared" si="2"/>
        <v>0.8538603725</v>
      </c>
      <c r="D16" s="77">
        <f t="shared" si="3"/>
        <v>0.04669073732</v>
      </c>
      <c r="E16" s="77">
        <f t="shared" si="4"/>
        <v>0.01143719834</v>
      </c>
      <c r="F16" s="77">
        <f t="shared" si="5"/>
        <v>0.01339122353</v>
      </c>
      <c r="G16" s="77">
        <f t="shared" si="6"/>
        <v>0.01370189002</v>
      </c>
      <c r="H16" s="77">
        <f t="shared" si="7"/>
        <v>-0.003765380345</v>
      </c>
      <c r="I16" s="77">
        <f t="shared" si="8"/>
        <v>-0.000007634995808</v>
      </c>
      <c r="J16" s="77">
        <f t="shared" si="9"/>
        <v>-0.0004662173011</v>
      </c>
      <c r="K16" s="77">
        <f t="shared" si="10"/>
        <v>0.06512817359</v>
      </c>
      <c r="L16" s="23">
        <f t="shared" ref="L16:M16" si="23">U37</f>
        <v>-30.8917</v>
      </c>
      <c r="M16" s="23">
        <f t="shared" si="23"/>
        <v>1.5422</v>
      </c>
      <c r="N16" s="78">
        <f t="shared" si="12"/>
        <v>0.0499227948</v>
      </c>
      <c r="O16" s="23"/>
      <c r="P16" s="23"/>
      <c r="Q16" s="93"/>
      <c r="R16" s="93"/>
      <c r="S16" s="79"/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</row>
    <row r="17">
      <c r="A17" s="76">
        <v>5.0</v>
      </c>
      <c r="B17" s="68" t="s">
        <v>96</v>
      </c>
      <c r="C17" s="77">
        <f t="shared" si="2"/>
        <v>0.8550728938</v>
      </c>
      <c r="D17" s="77">
        <f t="shared" si="3"/>
        <v>0.05987106067</v>
      </c>
      <c r="E17" s="77">
        <f t="shared" si="4"/>
        <v>0.01377469617</v>
      </c>
      <c r="F17" s="77">
        <f t="shared" si="5"/>
        <v>0.01526354246</v>
      </c>
      <c r="G17" s="77">
        <f t="shared" si="6"/>
        <v>0.01780463025</v>
      </c>
      <c r="H17" s="77">
        <f t="shared" si="7"/>
        <v>-0.005863204957</v>
      </c>
      <c r="I17" s="77">
        <f t="shared" si="8"/>
        <v>-0.000009254843517</v>
      </c>
      <c r="J17" s="77">
        <f t="shared" si="9"/>
        <v>-0.0005285687673</v>
      </c>
      <c r="K17" s="77">
        <f t="shared" si="10"/>
        <v>0.04459565456</v>
      </c>
      <c r="L17" s="23">
        <f t="shared" ref="L17:M17" si="24">U38</f>
        <v>-35.6972</v>
      </c>
      <c r="M17" s="23">
        <f t="shared" si="24"/>
        <v>1.05764</v>
      </c>
      <c r="N17" s="78">
        <f t="shared" si="12"/>
        <v>0.02962809408</v>
      </c>
      <c r="O17" s="23"/>
      <c r="P17" s="23"/>
      <c r="Q17" s="93"/>
      <c r="R17" s="93"/>
      <c r="S17" s="79"/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</row>
    <row r="18">
      <c r="A18" s="76">
        <v>5.0</v>
      </c>
      <c r="B18" s="68" t="s">
        <v>98</v>
      </c>
      <c r="C18" s="77">
        <f t="shared" si="2"/>
        <v>0.8391516329</v>
      </c>
      <c r="D18" s="77">
        <f t="shared" si="3"/>
        <v>0.09112797546</v>
      </c>
      <c r="E18" s="77">
        <f t="shared" si="4"/>
        <v>0.01530329629</v>
      </c>
      <c r="F18" s="77">
        <f t="shared" si="5"/>
        <v>0.01967176142</v>
      </c>
      <c r="G18" s="77">
        <f t="shared" si="6"/>
        <v>0.02278672887</v>
      </c>
      <c r="H18" s="77">
        <f t="shared" si="7"/>
        <v>-0.01074636345</v>
      </c>
      <c r="I18" s="77">
        <f t="shared" si="8"/>
        <v>-0.00001070577945</v>
      </c>
      <c r="J18" s="77">
        <f t="shared" si="9"/>
        <v>-0.0007450315818</v>
      </c>
      <c r="K18" s="77">
        <f t="shared" si="10"/>
        <v>0.02345421517</v>
      </c>
      <c r="L18" s="23">
        <f t="shared" ref="L18:M18" si="25">U39</f>
        <v>-37.1575</v>
      </c>
      <c r="M18" s="23">
        <f t="shared" si="25"/>
        <v>0.926689</v>
      </c>
      <c r="N18" s="78">
        <f t="shared" si="12"/>
        <v>0.02493948732</v>
      </c>
      <c r="O18" s="23"/>
      <c r="P18" s="23"/>
      <c r="Q18" s="93"/>
      <c r="R18" s="93"/>
      <c r="S18" s="79"/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</row>
    <row r="19">
      <c r="A19" s="76">
        <v>6.0</v>
      </c>
      <c r="B19" s="68" t="s">
        <v>94</v>
      </c>
      <c r="C19" s="77">
        <f t="shared" si="2"/>
        <v>0.5846726304</v>
      </c>
      <c r="D19" s="77">
        <f t="shared" si="3"/>
        <v>0.1439317102</v>
      </c>
      <c r="E19" s="77">
        <f t="shared" si="4"/>
        <v>0.02267534204</v>
      </c>
      <c r="F19" s="77">
        <f t="shared" si="5"/>
        <v>0.02893232454</v>
      </c>
      <c r="G19" s="77">
        <f t="shared" si="6"/>
        <v>0.02687072824</v>
      </c>
      <c r="H19" s="77">
        <f t="shared" si="7"/>
        <v>-0.01262153942</v>
      </c>
      <c r="I19" s="77">
        <f t="shared" si="8"/>
        <v>-0.00002094548987</v>
      </c>
      <c r="J19" s="77">
        <f t="shared" si="9"/>
        <v>-0.001508917664</v>
      </c>
      <c r="K19" s="77">
        <f t="shared" si="10"/>
        <v>0.2070659798</v>
      </c>
      <c r="L19" s="23">
        <f t="shared" ref="L19:M19" si="26">U40</f>
        <v>-27.5857</v>
      </c>
      <c r="M19" s="23">
        <f t="shared" si="26"/>
        <v>6.30602</v>
      </c>
      <c r="N19" s="78">
        <f t="shared" si="12"/>
        <v>0.2285974255</v>
      </c>
      <c r="O19" s="23"/>
      <c r="P19" s="23"/>
      <c r="Q19" s="93"/>
      <c r="R19" s="93"/>
      <c r="S19" s="79"/>
      <c r="T19" s="65"/>
      <c r="U19" s="79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</row>
    <row r="20">
      <c r="A20" s="76">
        <v>6.0</v>
      </c>
      <c r="B20" s="68" t="s">
        <v>96</v>
      </c>
      <c r="C20" s="77">
        <f t="shared" si="2"/>
        <v>0.6073922133</v>
      </c>
      <c r="D20" s="77">
        <f t="shared" si="3"/>
        <v>0.1580024213</v>
      </c>
      <c r="E20" s="77">
        <f t="shared" si="4"/>
        <v>0.02925893662</v>
      </c>
      <c r="F20" s="77">
        <f t="shared" si="5"/>
        <v>0.02672740628</v>
      </c>
      <c r="G20" s="77">
        <f t="shared" si="6"/>
        <v>0.0269574156</v>
      </c>
      <c r="H20" s="77">
        <f t="shared" si="7"/>
        <v>-0.01719651787</v>
      </c>
      <c r="I20" s="77">
        <f t="shared" si="8"/>
        <v>-0.00003121428546</v>
      </c>
      <c r="J20" s="77">
        <f t="shared" si="9"/>
        <v>-0.001172790504</v>
      </c>
      <c r="K20" s="77">
        <f t="shared" si="10"/>
        <v>0.1700449365</v>
      </c>
      <c r="L20" s="23">
        <f t="shared" ref="L20:M20" si="27">U41</f>
        <v>-28.0173</v>
      </c>
      <c r="M20" s="23">
        <f t="shared" si="27"/>
        <v>2.93076</v>
      </c>
      <c r="N20" s="78">
        <f t="shared" si="12"/>
        <v>0.1046053688</v>
      </c>
      <c r="O20" s="23"/>
      <c r="P20" s="23"/>
      <c r="Q20" s="93"/>
      <c r="R20" s="93"/>
      <c r="S20" s="79"/>
      <c r="T20" s="65"/>
      <c r="U20" s="79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</row>
    <row r="21">
      <c r="A21" s="76">
        <v>6.0</v>
      </c>
      <c r="B21" s="68" t="s">
        <v>98</v>
      </c>
      <c r="C21" s="77">
        <f t="shared" si="2"/>
        <v>0.6386854006</v>
      </c>
      <c r="D21" s="77">
        <f t="shared" si="3"/>
        <v>0.1989514104</v>
      </c>
      <c r="E21" s="77">
        <f t="shared" si="4"/>
        <v>0.0278292259</v>
      </c>
      <c r="F21" s="77">
        <f t="shared" si="5"/>
        <v>0.0256022386</v>
      </c>
      <c r="G21" s="77">
        <f t="shared" si="6"/>
        <v>0.03073794663</v>
      </c>
      <c r="H21" s="77">
        <f t="shared" si="7"/>
        <v>-0.02829504756</v>
      </c>
      <c r="I21" s="77">
        <f t="shared" si="8"/>
        <v>-0.00001747354433</v>
      </c>
      <c r="J21" s="77">
        <f t="shared" si="9"/>
        <v>-0.001306937576</v>
      </c>
      <c r="K21" s="77">
        <f t="shared" si="10"/>
        <v>0.1078743092</v>
      </c>
      <c r="L21" s="23">
        <f t="shared" ref="L21:M21" si="28">U42</f>
        <v>-24.6828</v>
      </c>
      <c r="M21" s="23">
        <f t="shared" si="28"/>
        <v>2.64224</v>
      </c>
      <c r="N21" s="78">
        <f t="shared" si="12"/>
        <v>0.1070478228</v>
      </c>
      <c r="O21" s="23"/>
      <c r="P21" s="23"/>
      <c r="Q21" s="93"/>
      <c r="R21" s="93"/>
      <c r="S21" s="79"/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</row>
    <row r="22">
      <c r="A22" s="65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</row>
    <row r="23">
      <c r="A23" s="68"/>
      <c r="B23" s="68"/>
      <c r="C23" s="23" t="s">
        <v>82</v>
      </c>
      <c r="E23" s="23" t="s">
        <v>83</v>
      </c>
      <c r="G23" s="23" t="s">
        <v>120</v>
      </c>
      <c r="I23" s="23" t="s">
        <v>121</v>
      </c>
      <c r="K23" s="23" t="s">
        <v>122</v>
      </c>
      <c r="M23" s="23" t="s">
        <v>84</v>
      </c>
      <c r="O23" s="23" t="s">
        <v>85</v>
      </c>
      <c r="Q23" s="23" t="s">
        <v>86</v>
      </c>
      <c r="S23" s="23" t="s">
        <v>123</v>
      </c>
      <c r="U23" s="65"/>
      <c r="V23" s="65"/>
      <c r="W23" s="65"/>
      <c r="X23" s="65"/>
      <c r="Y23" s="71"/>
      <c r="Z23" s="65"/>
      <c r="AA23" s="65"/>
      <c r="AB23" s="65"/>
      <c r="AC23" s="65"/>
      <c r="AD23" s="65"/>
      <c r="AE23" s="65"/>
      <c r="AF23" s="65"/>
    </row>
    <row r="24">
      <c r="A24" s="68" t="s">
        <v>88</v>
      </c>
      <c r="B24" s="68" t="s">
        <v>89</v>
      </c>
      <c r="C24" s="23" t="s">
        <v>151</v>
      </c>
      <c r="D24" s="23" t="s">
        <v>152</v>
      </c>
      <c r="E24" s="23" t="s">
        <v>151</v>
      </c>
      <c r="F24" s="23" t="s">
        <v>152</v>
      </c>
      <c r="G24" s="23" t="s">
        <v>151</v>
      </c>
      <c r="H24" s="23" t="s">
        <v>152</v>
      </c>
      <c r="I24" s="23" t="s">
        <v>151</v>
      </c>
      <c r="J24" s="23" t="s">
        <v>152</v>
      </c>
      <c r="K24" s="23" t="s">
        <v>151</v>
      </c>
      <c r="L24" s="23" t="s">
        <v>152</v>
      </c>
      <c r="M24" s="23" t="s">
        <v>151</v>
      </c>
      <c r="N24" s="23" t="s">
        <v>152</v>
      </c>
      <c r="O24" s="23" t="s">
        <v>151</v>
      </c>
      <c r="P24" s="23" t="s">
        <v>152</v>
      </c>
      <c r="Q24" s="23" t="s">
        <v>151</v>
      </c>
      <c r="R24" s="23" t="s">
        <v>152</v>
      </c>
      <c r="S24" s="23" t="s">
        <v>151</v>
      </c>
      <c r="T24" s="23" t="s">
        <v>152</v>
      </c>
      <c r="U24" s="23" t="s">
        <v>153</v>
      </c>
      <c r="V24" s="23" t="s">
        <v>92</v>
      </c>
      <c r="W24" s="65" t="s">
        <v>154</v>
      </c>
      <c r="X24" s="65"/>
      <c r="Y24" s="65" t="s">
        <v>172</v>
      </c>
      <c r="Z24" s="65"/>
      <c r="AA24" s="65"/>
      <c r="AB24" s="65"/>
      <c r="AC24" s="65"/>
      <c r="AD24" s="65"/>
      <c r="AE24" s="65"/>
      <c r="AF24" s="65"/>
    </row>
    <row r="25">
      <c r="A25" s="106">
        <v>0.0</v>
      </c>
      <c r="B25" s="107">
        <v>0.0</v>
      </c>
      <c r="C25" s="84">
        <v>-19.7851</v>
      </c>
      <c r="D25" s="106">
        <v>0.619117</v>
      </c>
      <c r="E25" s="84">
        <v>-84.2306</v>
      </c>
      <c r="F25" s="106">
        <v>0.349195</v>
      </c>
      <c r="G25" s="108">
        <v>0.0</v>
      </c>
      <c r="H25" s="106">
        <v>0.0</v>
      </c>
      <c r="I25" s="106">
        <v>-1450.48</v>
      </c>
      <c r="J25" s="106">
        <v>0.003383</v>
      </c>
      <c r="K25" s="106">
        <v>-611.793</v>
      </c>
      <c r="L25" s="109">
        <v>0.001059</v>
      </c>
      <c r="M25" s="107">
        <v>108.0</v>
      </c>
      <c r="N25" s="106">
        <v>0.01228</v>
      </c>
      <c r="O25" s="107">
        <v>144.0</v>
      </c>
      <c r="P25" s="109">
        <v>1.52E-4</v>
      </c>
      <c r="Q25" s="107">
        <v>1804.93</v>
      </c>
      <c r="R25" s="106">
        <v>1.26E-4</v>
      </c>
      <c r="S25" s="107">
        <v>-1660.0</v>
      </c>
      <c r="T25" s="106">
        <v>0.014689</v>
      </c>
      <c r="U25" s="88">
        <v>-70.0</v>
      </c>
      <c r="V25" s="88">
        <v>98.9783</v>
      </c>
      <c r="W25" s="109">
        <v>5370000.0</v>
      </c>
      <c r="X25" s="65"/>
      <c r="Y25" s="123">
        <f t="shared" ref="Y25:Y42" si="29">(R25+P25+N25)*W25</f>
        <v>67436.46</v>
      </c>
      <c r="Z25" s="65"/>
      <c r="AA25" s="65"/>
      <c r="AB25" s="65"/>
      <c r="AC25" s="65"/>
      <c r="AD25" s="65"/>
      <c r="AE25" s="65"/>
      <c r="AF25" s="65"/>
    </row>
    <row r="26">
      <c r="A26" s="106">
        <v>0.0</v>
      </c>
      <c r="B26" s="107">
        <v>1.0</v>
      </c>
      <c r="C26" s="84">
        <v>-16.0481</v>
      </c>
      <c r="D26" s="106">
        <v>0.123059</v>
      </c>
      <c r="E26" s="84">
        <v>-4.211</v>
      </c>
      <c r="F26" s="106">
        <v>0.870649</v>
      </c>
      <c r="G26" s="108">
        <v>-1316.72</v>
      </c>
      <c r="H26" s="106">
        <v>0.001461</v>
      </c>
      <c r="I26" s="106">
        <v>-1250.68</v>
      </c>
      <c r="J26" s="106">
        <v>6.4E-4</v>
      </c>
      <c r="K26" s="106">
        <v>-711.104</v>
      </c>
      <c r="L26" s="109">
        <v>2.9E-4</v>
      </c>
      <c r="M26" s="107">
        <v>856.0</v>
      </c>
      <c r="N26" s="106">
        <v>3.71E-4</v>
      </c>
      <c r="O26" s="107">
        <v>0.0</v>
      </c>
      <c r="P26" s="109">
        <v>6.53E-9</v>
      </c>
      <c r="Q26" s="107">
        <v>1654.31</v>
      </c>
      <c r="R26" s="109">
        <v>4.55E-5</v>
      </c>
      <c r="S26" s="107">
        <v>-1660.0</v>
      </c>
      <c r="T26" s="106">
        <v>0.003485</v>
      </c>
      <c r="U26" s="88">
        <v>-13.9635</v>
      </c>
      <c r="V26" s="88">
        <v>33.0989</v>
      </c>
      <c r="W26" s="109">
        <v>4.8E7</v>
      </c>
      <c r="X26" s="65"/>
      <c r="Y26" s="123">
        <f t="shared" si="29"/>
        <v>19992.31344</v>
      </c>
      <c r="Z26" s="65"/>
      <c r="AA26" s="65"/>
      <c r="AB26" s="65"/>
      <c r="AC26" s="65"/>
      <c r="AD26" s="65"/>
      <c r="AE26" s="65"/>
      <c r="AF26" s="65"/>
    </row>
    <row r="27">
      <c r="A27" s="106">
        <v>0.0</v>
      </c>
      <c r="B27" s="107">
        <v>2.0</v>
      </c>
      <c r="C27" s="84">
        <v>-18.5585</v>
      </c>
      <c r="D27" s="106">
        <v>0.477656</v>
      </c>
      <c r="E27" s="84">
        <v>-25.2566</v>
      </c>
      <c r="F27" s="106">
        <v>0.498351</v>
      </c>
      <c r="G27" s="108">
        <v>0.0</v>
      </c>
      <c r="H27" s="109">
        <v>2.79E-9</v>
      </c>
      <c r="I27" s="106">
        <v>-1614.57</v>
      </c>
      <c r="J27" s="109">
        <v>0.001438</v>
      </c>
      <c r="K27" s="106">
        <v>-525.647</v>
      </c>
      <c r="L27" s="109">
        <v>0.001915</v>
      </c>
      <c r="M27" s="107">
        <v>455.0</v>
      </c>
      <c r="N27" s="106">
        <v>0.004814</v>
      </c>
      <c r="O27" s="107">
        <v>54.8</v>
      </c>
      <c r="P27" s="106">
        <v>0.001218</v>
      </c>
      <c r="Q27" s="107">
        <v>551.365</v>
      </c>
      <c r="R27" s="106">
        <v>0.001137</v>
      </c>
      <c r="S27" s="107">
        <v>-1660.0</v>
      </c>
      <c r="T27" s="106">
        <v>0.013471</v>
      </c>
      <c r="U27" s="88">
        <v>-44.3</v>
      </c>
      <c r="V27" s="88">
        <v>98.0168</v>
      </c>
      <c r="W27" s="109">
        <v>5470000.0</v>
      </c>
      <c r="X27" s="65"/>
      <c r="Y27" s="123">
        <f t="shared" si="29"/>
        <v>39214.43</v>
      </c>
      <c r="Z27" s="65"/>
      <c r="AA27" s="65"/>
      <c r="AB27" s="65"/>
      <c r="AC27" s="65"/>
      <c r="AD27" s="65"/>
      <c r="AE27" s="65"/>
      <c r="AF27" s="65"/>
    </row>
    <row r="28">
      <c r="A28" s="106">
        <v>1.0</v>
      </c>
      <c r="B28" s="107">
        <v>0.0</v>
      </c>
      <c r="C28" s="84">
        <v>-21.5516</v>
      </c>
      <c r="D28" s="106">
        <v>0.011512</v>
      </c>
      <c r="E28" s="84">
        <v>-267.481</v>
      </c>
      <c r="F28" s="106">
        <v>0.877806</v>
      </c>
      <c r="G28" s="108">
        <v>-2586.51</v>
      </c>
      <c r="H28" s="106">
        <v>0.059738</v>
      </c>
      <c r="I28" s="106">
        <v>-2569.33</v>
      </c>
      <c r="J28" s="106">
        <v>0.045971</v>
      </c>
      <c r="K28" s="106">
        <v>-510.353</v>
      </c>
      <c r="L28" s="109">
        <v>4.15E-5</v>
      </c>
      <c r="M28" s="107">
        <v>2410.0</v>
      </c>
      <c r="N28" s="106">
        <v>0.001583</v>
      </c>
      <c r="O28" s="107">
        <v>208.0</v>
      </c>
      <c r="P28" s="106">
        <v>5.06E-4</v>
      </c>
      <c r="Q28" s="107">
        <v>2571.84</v>
      </c>
      <c r="R28" s="106">
        <v>0.001936</v>
      </c>
      <c r="S28" s="107">
        <v>-1660.0</v>
      </c>
      <c r="T28" s="106">
        <v>9.06E-4</v>
      </c>
      <c r="U28" s="88">
        <v>-500.0</v>
      </c>
      <c r="V28" s="88">
        <v>11.3123</v>
      </c>
      <c r="W28" s="109">
        <v>4.11E8</v>
      </c>
      <c r="X28" s="65"/>
      <c r="Y28" s="123">
        <f t="shared" si="29"/>
        <v>1654275</v>
      </c>
      <c r="Z28" s="65"/>
      <c r="AA28" s="65"/>
      <c r="AB28" s="65"/>
      <c r="AC28" s="65"/>
      <c r="AD28" s="65"/>
      <c r="AE28" s="65"/>
      <c r="AF28" s="65"/>
    </row>
    <row r="29">
      <c r="A29" s="106">
        <v>1.0</v>
      </c>
      <c r="B29" s="107">
        <v>1.0</v>
      </c>
      <c r="C29" s="84">
        <v>-16.0518</v>
      </c>
      <c r="D29" s="106">
        <v>0.002557</v>
      </c>
      <c r="E29" s="84">
        <v>-179.797</v>
      </c>
      <c r="F29" s="106">
        <v>0.927518</v>
      </c>
      <c r="G29" s="108">
        <v>-2133.78</v>
      </c>
      <c r="H29" s="106">
        <v>0.040828</v>
      </c>
      <c r="I29" s="106">
        <v>-2314.87</v>
      </c>
      <c r="J29" s="106">
        <v>0.021976</v>
      </c>
      <c r="K29" s="106">
        <v>-701.713</v>
      </c>
      <c r="L29" s="109">
        <v>9.15E-6</v>
      </c>
      <c r="M29" s="107">
        <v>1400.0</v>
      </c>
      <c r="N29" s="106">
        <v>0.004935</v>
      </c>
      <c r="O29" s="107">
        <v>154.0</v>
      </c>
      <c r="P29" s="106">
        <v>4.39E-4</v>
      </c>
      <c r="Q29" s="107">
        <v>1976.95</v>
      </c>
      <c r="R29" s="106">
        <v>0.001574</v>
      </c>
      <c r="S29" s="107">
        <v>-1660.0</v>
      </c>
      <c r="T29" s="109">
        <v>1.62E-4</v>
      </c>
      <c r="U29" s="88">
        <v>-295.0</v>
      </c>
      <c r="V29" s="88">
        <v>3.28078</v>
      </c>
      <c r="W29" s="109">
        <v>4.88E9</v>
      </c>
      <c r="X29" s="65"/>
      <c r="Y29" s="123">
        <f t="shared" si="29"/>
        <v>33906240</v>
      </c>
      <c r="Z29" s="65"/>
      <c r="AA29" s="65"/>
      <c r="AB29" s="65"/>
      <c r="AC29" s="65"/>
      <c r="AD29" s="65"/>
      <c r="AE29" s="65"/>
      <c r="AF29" s="65"/>
    </row>
    <row r="30">
      <c r="A30" s="106">
        <v>1.0</v>
      </c>
      <c r="B30" s="107">
        <v>2.0</v>
      </c>
      <c r="C30" s="84">
        <v>-16.2804</v>
      </c>
      <c r="D30" s="106">
        <v>4.13E-4</v>
      </c>
      <c r="E30" s="84">
        <v>-75.7844</v>
      </c>
      <c r="F30" s="106">
        <v>0.961548</v>
      </c>
      <c r="G30" s="108">
        <v>-1188.27</v>
      </c>
      <c r="H30" s="106">
        <v>0.020223</v>
      </c>
      <c r="I30" s="106">
        <v>-1912.66</v>
      </c>
      <c r="J30" s="106">
        <v>0.005599</v>
      </c>
      <c r="K30" s="106">
        <v>-683.923</v>
      </c>
      <c r="L30" s="109">
        <v>9.12E-7</v>
      </c>
      <c r="M30" s="107">
        <v>696.0</v>
      </c>
      <c r="N30" s="106">
        <v>0.010867</v>
      </c>
      <c r="O30" s="107">
        <v>82.1</v>
      </c>
      <c r="P30" s="109">
        <v>2.66E-4</v>
      </c>
      <c r="Q30" s="107">
        <v>995.28</v>
      </c>
      <c r="R30" s="106">
        <v>0.001056</v>
      </c>
      <c r="S30" s="107">
        <v>-1660.0</v>
      </c>
      <c r="T30" s="109">
        <v>2.79E-5</v>
      </c>
      <c r="U30" s="88">
        <v>-99.0</v>
      </c>
      <c r="V30" s="88">
        <v>1.75992</v>
      </c>
      <c r="W30" s="109">
        <v>1.7E10</v>
      </c>
      <c r="X30" s="65"/>
      <c r="Y30" s="123">
        <f t="shared" si="29"/>
        <v>207213000</v>
      </c>
      <c r="Z30" s="65"/>
      <c r="AA30" s="65"/>
      <c r="AB30" s="65"/>
      <c r="AC30" s="65"/>
      <c r="AD30" s="65"/>
      <c r="AE30" s="65"/>
      <c r="AF30" s="65"/>
    </row>
    <row r="31">
      <c r="A31" s="106">
        <v>2.0</v>
      </c>
      <c r="B31" s="107">
        <v>0.0</v>
      </c>
      <c r="C31" s="84">
        <v>-21.3327</v>
      </c>
      <c r="D31" s="106">
        <v>0.023289</v>
      </c>
      <c r="E31" s="84">
        <v>-172.442</v>
      </c>
      <c r="F31" s="106">
        <v>0.819585</v>
      </c>
      <c r="G31" s="108">
        <v>-1846.62</v>
      </c>
      <c r="H31" s="106">
        <v>0.038764</v>
      </c>
      <c r="I31" s="106">
        <v>-1861.67</v>
      </c>
      <c r="J31" s="106">
        <v>0.073497</v>
      </c>
      <c r="K31" s="106">
        <v>-1623.84</v>
      </c>
      <c r="L31" s="109">
        <v>0.027739</v>
      </c>
      <c r="M31" s="107">
        <v>1050.0</v>
      </c>
      <c r="N31" s="106">
        <v>0.0039</v>
      </c>
      <c r="O31" s="107">
        <v>144.0</v>
      </c>
      <c r="P31" s="109">
        <v>2.97E-4</v>
      </c>
      <c r="Q31" s="107">
        <v>1861.27</v>
      </c>
      <c r="R31" s="106">
        <v>0.001525</v>
      </c>
      <c r="S31" s="107">
        <v>-1660.0</v>
      </c>
      <c r="T31" s="106">
        <v>0.011405</v>
      </c>
      <c r="U31" s="88">
        <v>-407.0</v>
      </c>
      <c r="V31" s="88">
        <v>10.0986</v>
      </c>
      <c r="W31" s="109">
        <v>5.15E8</v>
      </c>
      <c r="X31" s="65"/>
      <c r="Y31" s="123">
        <f t="shared" si="29"/>
        <v>2946830</v>
      </c>
      <c r="Z31" s="65"/>
      <c r="AA31" s="65"/>
      <c r="AB31" s="65"/>
      <c r="AC31" s="65"/>
      <c r="AD31" s="65"/>
      <c r="AE31" s="65"/>
      <c r="AF31" s="65"/>
    </row>
    <row r="32">
      <c r="A32" s="106">
        <v>2.0</v>
      </c>
      <c r="B32" s="107">
        <v>1.0</v>
      </c>
      <c r="C32" s="84">
        <v>-17.5986</v>
      </c>
      <c r="D32" s="106">
        <v>0.007262</v>
      </c>
      <c r="E32" s="84">
        <v>-109.005</v>
      </c>
      <c r="F32" s="106">
        <v>0.878047</v>
      </c>
      <c r="G32" s="108">
        <v>-1231.85</v>
      </c>
      <c r="H32" s="106">
        <v>0.040819</v>
      </c>
      <c r="I32" s="106">
        <v>-1305.62</v>
      </c>
      <c r="J32" s="106">
        <v>0.058033</v>
      </c>
      <c r="K32" s="106">
        <v>-1553.87</v>
      </c>
      <c r="L32" s="106">
        <v>0.006689</v>
      </c>
      <c r="M32" s="107">
        <v>1120.0</v>
      </c>
      <c r="N32" s="106">
        <v>0.005294</v>
      </c>
      <c r="O32" s="107">
        <v>99.0</v>
      </c>
      <c r="P32" s="106">
        <v>2.6E-4</v>
      </c>
      <c r="Q32" s="107">
        <v>1261.87</v>
      </c>
      <c r="R32" s="106">
        <v>0.001584</v>
      </c>
      <c r="S32" s="107">
        <v>-1660.0</v>
      </c>
      <c r="T32" s="106">
        <v>0.002012</v>
      </c>
      <c r="U32" s="88">
        <v>-228.0</v>
      </c>
      <c r="V32" s="88">
        <v>3.20233</v>
      </c>
      <c r="W32" s="109">
        <v>5.13E9</v>
      </c>
      <c r="X32" s="65"/>
      <c r="Y32" s="123">
        <f t="shared" si="29"/>
        <v>36617940</v>
      </c>
      <c r="Z32" s="65"/>
      <c r="AA32" s="65"/>
      <c r="AB32" s="65"/>
      <c r="AC32" s="65"/>
      <c r="AD32" s="65"/>
      <c r="AE32" s="65"/>
      <c r="AF32" s="65"/>
    </row>
    <row r="33">
      <c r="A33" s="106">
        <v>2.0</v>
      </c>
      <c r="B33" s="107">
        <v>2.0</v>
      </c>
      <c r="C33" s="84">
        <v>-15.8023</v>
      </c>
      <c r="D33" s="106">
        <v>0.006794</v>
      </c>
      <c r="E33" s="84">
        <v>-62.1718</v>
      </c>
      <c r="F33" s="106">
        <v>0.900906</v>
      </c>
      <c r="G33" s="108">
        <v>-775.129</v>
      </c>
      <c r="H33" s="106">
        <v>0.032257</v>
      </c>
      <c r="I33" s="106">
        <v>-815.097</v>
      </c>
      <c r="J33" s="106">
        <v>0.048518</v>
      </c>
      <c r="K33" s="106">
        <v>-1653.96</v>
      </c>
      <c r="L33" s="106">
        <v>0.001584</v>
      </c>
      <c r="M33" s="107">
        <v>678.0</v>
      </c>
      <c r="N33" s="106">
        <v>0.007992</v>
      </c>
      <c r="O33" s="107">
        <v>61.8</v>
      </c>
      <c r="P33" s="106">
        <v>1.94E-4</v>
      </c>
      <c r="Q33" s="107">
        <v>783.798</v>
      </c>
      <c r="R33" s="106">
        <v>0.001306</v>
      </c>
      <c r="S33" s="107">
        <v>-1660.0</v>
      </c>
      <c r="T33" s="106">
        <v>4.5E-4</v>
      </c>
      <c r="U33" s="88">
        <v>-118.0</v>
      </c>
      <c r="V33" s="88">
        <v>2.49656</v>
      </c>
      <c r="W33" s="109">
        <v>8.43E9</v>
      </c>
      <c r="X33" s="65"/>
      <c r="Y33" s="123">
        <f t="shared" si="29"/>
        <v>80017560</v>
      </c>
      <c r="Z33" s="65"/>
      <c r="AA33" s="65"/>
      <c r="AB33" s="65"/>
      <c r="AC33" s="65"/>
      <c r="AD33" s="65"/>
      <c r="AE33" s="65"/>
      <c r="AF33" s="65"/>
    </row>
    <row r="34">
      <c r="A34" s="106">
        <v>3.0</v>
      </c>
      <c r="B34" s="107">
        <v>0.0</v>
      </c>
      <c r="C34" s="84">
        <v>-33.1527</v>
      </c>
      <c r="D34" s="106">
        <v>0.263175</v>
      </c>
      <c r="E34" s="84">
        <v>-74.6921</v>
      </c>
      <c r="F34" s="106">
        <v>0.665795</v>
      </c>
      <c r="G34" s="108">
        <v>-1299.52</v>
      </c>
      <c r="H34" s="106">
        <v>0.012076</v>
      </c>
      <c r="I34" s="106">
        <v>-1325.15</v>
      </c>
      <c r="J34" s="106">
        <v>0.013271</v>
      </c>
      <c r="K34" s="106">
        <v>-1072.72</v>
      </c>
      <c r="L34" s="109">
        <v>0.020542</v>
      </c>
      <c r="M34" s="107">
        <v>637.0</v>
      </c>
      <c r="N34" s="106">
        <v>0.004499</v>
      </c>
      <c r="O34" s="107">
        <v>90.9</v>
      </c>
      <c r="P34" s="109">
        <v>9.74E-5</v>
      </c>
      <c r="Q34" s="107">
        <v>1316.48</v>
      </c>
      <c r="R34" s="106">
        <v>3.77E-4</v>
      </c>
      <c r="S34" s="107">
        <v>-1660.0</v>
      </c>
      <c r="T34" s="106">
        <v>0.020167</v>
      </c>
      <c r="U34" s="88">
        <v>-144.0</v>
      </c>
      <c r="V34" s="88">
        <v>9.55166</v>
      </c>
      <c r="W34" s="109">
        <v>5.76E8</v>
      </c>
      <c r="X34" s="65"/>
      <c r="Y34" s="123">
        <f t="shared" si="29"/>
        <v>2864678.4</v>
      </c>
      <c r="Z34" s="65"/>
      <c r="AA34" s="65"/>
      <c r="AB34" s="65"/>
      <c r="AC34" s="65"/>
      <c r="AD34" s="65"/>
      <c r="AE34" s="65"/>
      <c r="AF34" s="65"/>
    </row>
    <row r="35">
      <c r="A35" s="106">
        <v>3.0</v>
      </c>
      <c r="B35" s="107">
        <v>1.0</v>
      </c>
      <c r="C35" s="84">
        <v>-31.8803</v>
      </c>
      <c r="D35" s="106">
        <v>0.071582</v>
      </c>
      <c r="E35" s="84">
        <v>-68.988</v>
      </c>
      <c r="F35" s="106">
        <v>0.845886</v>
      </c>
      <c r="G35" s="108">
        <v>-944.338</v>
      </c>
      <c r="H35" s="106">
        <v>0.015911</v>
      </c>
      <c r="I35" s="106">
        <v>-923.936</v>
      </c>
      <c r="J35" s="106">
        <v>0.023273</v>
      </c>
      <c r="K35" s="106">
        <v>-911.916</v>
      </c>
      <c r="L35" s="109">
        <v>0.025833</v>
      </c>
      <c r="M35" s="107">
        <v>689.0</v>
      </c>
      <c r="N35" s="106">
        <v>0.006597</v>
      </c>
      <c r="O35" s="107">
        <v>67.1</v>
      </c>
      <c r="P35" s="109">
        <v>1.45E-4</v>
      </c>
      <c r="Q35" s="107">
        <v>907.781</v>
      </c>
      <c r="R35" s="106">
        <v>7.36E-4</v>
      </c>
      <c r="S35" s="107">
        <v>-1660.0</v>
      </c>
      <c r="T35" s="106">
        <v>0.010037</v>
      </c>
      <c r="U35" s="88">
        <v>-132.0</v>
      </c>
      <c r="V35" s="88">
        <v>5.53532</v>
      </c>
      <c r="W35" s="109">
        <v>1.72E9</v>
      </c>
      <c r="X35" s="65"/>
      <c r="Y35" s="123">
        <f t="shared" si="29"/>
        <v>12862160</v>
      </c>
      <c r="Z35" s="65"/>
      <c r="AA35" s="65"/>
      <c r="AB35" s="65"/>
      <c r="AC35" s="65"/>
      <c r="AD35" s="65"/>
      <c r="AE35" s="65"/>
      <c r="AF35" s="65"/>
    </row>
    <row r="36">
      <c r="A36" s="106">
        <v>3.0</v>
      </c>
      <c r="B36" s="107">
        <v>2.0</v>
      </c>
      <c r="C36" s="84">
        <v>-25.7059</v>
      </c>
      <c r="D36" s="106">
        <v>0.186528</v>
      </c>
      <c r="E36" s="84">
        <v>-48.4154</v>
      </c>
      <c r="F36" s="106">
        <v>0.7571</v>
      </c>
      <c r="G36" s="108">
        <v>-675.404</v>
      </c>
      <c r="H36" s="106">
        <v>0.012264</v>
      </c>
      <c r="I36" s="106">
        <v>-601.482</v>
      </c>
      <c r="J36" s="106">
        <v>0.027687</v>
      </c>
      <c r="K36" s="106">
        <v>-922.077</v>
      </c>
      <c r="L36" s="109">
        <v>0.007235</v>
      </c>
      <c r="M36" s="107">
        <v>563.0</v>
      </c>
      <c r="N36" s="106">
        <v>0.006755</v>
      </c>
      <c r="O36" s="107">
        <v>50.0</v>
      </c>
      <c r="P36" s="109">
        <v>1.27E-4</v>
      </c>
      <c r="Q36" s="107">
        <v>622.248</v>
      </c>
      <c r="R36" s="106">
        <v>6.54E-4</v>
      </c>
      <c r="S36" s="107">
        <v>-1660.0</v>
      </c>
      <c r="T36" s="106">
        <v>0.001649</v>
      </c>
      <c r="U36" s="88">
        <v>-71.6</v>
      </c>
      <c r="V36" s="88">
        <v>3.98876</v>
      </c>
      <c r="W36" s="109">
        <v>3.3E9</v>
      </c>
      <c r="X36" s="65"/>
      <c r="Y36" s="123">
        <f t="shared" si="29"/>
        <v>24868800</v>
      </c>
      <c r="Z36" s="65"/>
      <c r="AA36" s="65"/>
      <c r="AB36" s="65"/>
      <c r="AC36" s="65"/>
      <c r="AD36" s="65"/>
      <c r="AE36" s="65"/>
      <c r="AF36" s="65"/>
    </row>
    <row r="37">
      <c r="A37" s="106">
        <v>4.0</v>
      </c>
      <c r="B37" s="107">
        <v>0.0</v>
      </c>
      <c r="C37" s="84">
        <v>-27.9117</v>
      </c>
      <c r="D37" s="106">
        <v>0.945023</v>
      </c>
      <c r="E37" s="84">
        <v>-27.8125</v>
      </c>
      <c r="F37" s="106">
        <v>0.05186</v>
      </c>
      <c r="G37" s="108">
        <v>-1097.25</v>
      </c>
      <c r="H37" s="106">
        <v>3.22E-4</v>
      </c>
      <c r="I37" s="106">
        <v>-1106.09</v>
      </c>
      <c r="J37" s="106">
        <v>3.74E-4</v>
      </c>
      <c r="K37" s="106">
        <v>-683.804</v>
      </c>
      <c r="L37" s="109">
        <v>6.19E-4</v>
      </c>
      <c r="M37" s="107">
        <v>203.0</v>
      </c>
      <c r="N37" s="109">
        <v>5.73E-4</v>
      </c>
      <c r="O37" s="107">
        <v>99.1</v>
      </c>
      <c r="P37" s="109">
        <v>2.38E-6</v>
      </c>
      <c r="Q37" s="107">
        <v>1007.15</v>
      </c>
      <c r="R37" s="109">
        <v>1.43E-5</v>
      </c>
      <c r="S37" s="107">
        <v>-1660.0</v>
      </c>
      <c r="T37" s="106">
        <v>0.001212</v>
      </c>
      <c r="U37" s="88">
        <v>-30.8917</v>
      </c>
      <c r="V37" s="88">
        <v>1.5422</v>
      </c>
      <c r="W37" s="109">
        <v>2.21E10</v>
      </c>
      <c r="X37" s="65"/>
      <c r="Y37" s="123">
        <f t="shared" si="29"/>
        <v>13031928</v>
      </c>
      <c r="Z37" s="65"/>
      <c r="AA37" s="65"/>
      <c r="AB37" s="65"/>
      <c r="AC37" s="65"/>
      <c r="AD37" s="65"/>
      <c r="AE37" s="65"/>
      <c r="AF37" s="65"/>
    </row>
    <row r="38">
      <c r="A38" s="106">
        <v>4.0</v>
      </c>
      <c r="B38" s="107">
        <v>1.0</v>
      </c>
      <c r="C38" s="84">
        <v>-32.5027</v>
      </c>
      <c r="D38" s="106">
        <v>0.939113</v>
      </c>
      <c r="E38" s="84">
        <v>-37.4867</v>
      </c>
      <c r="F38" s="106">
        <v>0.057013</v>
      </c>
      <c r="G38" s="108">
        <v>-859.647</v>
      </c>
      <c r="H38" s="106">
        <v>5.72E-4</v>
      </c>
      <c r="I38" s="106">
        <v>-830.588</v>
      </c>
      <c r="J38" s="106">
        <v>6.56E-4</v>
      </c>
      <c r="K38" s="106">
        <v>-627.419</v>
      </c>
      <c r="L38" s="109">
        <v>0.001013</v>
      </c>
      <c r="M38" s="107">
        <v>325.0</v>
      </c>
      <c r="N38" s="109">
        <v>6.44E-4</v>
      </c>
      <c r="O38" s="107">
        <v>64.4</v>
      </c>
      <c r="P38" s="109">
        <v>5.13E-6</v>
      </c>
      <c r="Q38" s="107">
        <v>754.737</v>
      </c>
      <c r="R38" s="109">
        <v>2.5E-5</v>
      </c>
      <c r="S38" s="107">
        <v>-1660.0</v>
      </c>
      <c r="T38" s="106">
        <v>9.59E-4</v>
      </c>
      <c r="U38" s="88">
        <v>-35.6972</v>
      </c>
      <c r="V38" s="88">
        <v>1.05764</v>
      </c>
      <c r="W38" s="109">
        <v>4.7E10</v>
      </c>
      <c r="X38" s="65"/>
      <c r="Y38" s="123">
        <f t="shared" si="29"/>
        <v>31684110</v>
      </c>
      <c r="Z38" s="65"/>
      <c r="AA38" s="65"/>
      <c r="AB38" s="65"/>
      <c r="AC38" s="65"/>
      <c r="AD38" s="65"/>
      <c r="AE38" s="65"/>
      <c r="AF38" s="65"/>
    </row>
    <row r="39">
      <c r="A39" s="106">
        <v>4.0</v>
      </c>
      <c r="B39" s="107">
        <v>2.0</v>
      </c>
      <c r="C39" s="84">
        <v>-34.9867</v>
      </c>
      <c r="D39" s="106">
        <v>0.891218</v>
      </c>
      <c r="E39" s="84">
        <v>-32.874</v>
      </c>
      <c r="F39" s="106">
        <v>0.103002</v>
      </c>
      <c r="G39" s="108">
        <v>-547.288</v>
      </c>
      <c r="H39" s="106">
        <v>0.001039</v>
      </c>
      <c r="I39" s="106">
        <v>-551.663</v>
      </c>
      <c r="J39" s="106">
        <v>0.001325</v>
      </c>
      <c r="K39" s="106">
        <v>-489.138</v>
      </c>
      <c r="L39" s="109">
        <v>0.001731</v>
      </c>
      <c r="M39" s="107">
        <v>364.0</v>
      </c>
      <c r="N39" s="109">
        <v>0.001097</v>
      </c>
      <c r="O39" s="107">
        <v>42.5</v>
      </c>
      <c r="P39" s="109">
        <v>9.36E-6</v>
      </c>
      <c r="Q39" s="107">
        <v>511.71</v>
      </c>
      <c r="R39" s="109">
        <v>5.41E-5</v>
      </c>
      <c r="S39" s="107">
        <v>-1660.0</v>
      </c>
      <c r="T39" s="106">
        <v>5.25E-4</v>
      </c>
      <c r="U39" s="88">
        <v>-37.1575</v>
      </c>
      <c r="V39" s="88">
        <v>0.926689</v>
      </c>
      <c r="W39" s="109">
        <v>6.12E10</v>
      </c>
      <c r="X39" s="65"/>
      <c r="Y39" s="123">
        <f t="shared" si="29"/>
        <v>71020152</v>
      </c>
      <c r="Z39" s="65"/>
      <c r="AA39" s="65"/>
      <c r="AB39" s="65"/>
      <c r="AC39" s="65"/>
      <c r="AD39" s="65"/>
      <c r="AE39" s="65"/>
      <c r="AF39" s="65"/>
    </row>
    <row r="40">
      <c r="A40" s="106">
        <v>5.0</v>
      </c>
      <c r="B40" s="107">
        <v>0.0</v>
      </c>
      <c r="C40" s="84">
        <v>-22.8568</v>
      </c>
      <c r="D40" s="106">
        <v>0.705637</v>
      </c>
      <c r="E40" s="84">
        <v>-13.9441</v>
      </c>
      <c r="F40" s="106">
        <v>0.284741</v>
      </c>
      <c r="G40" s="108">
        <v>-736.767</v>
      </c>
      <c r="H40" s="106">
        <v>8.49E-4</v>
      </c>
      <c r="I40" s="106">
        <v>-818.583</v>
      </c>
      <c r="J40" s="106">
        <v>9.75E-4</v>
      </c>
      <c r="K40" s="106">
        <v>-415.964</v>
      </c>
      <c r="L40" s="109">
        <v>0.001782</v>
      </c>
      <c r="M40" s="107">
        <v>138.0</v>
      </c>
      <c r="N40" s="109">
        <v>0.002523</v>
      </c>
      <c r="O40" s="107">
        <v>98.6</v>
      </c>
      <c r="P40" s="109">
        <v>5.86E-6</v>
      </c>
      <c r="Q40" s="107">
        <v>924.99</v>
      </c>
      <c r="R40" s="109">
        <v>4.5E-5</v>
      </c>
      <c r="S40" s="107">
        <v>-1660.0</v>
      </c>
      <c r="T40" s="106">
        <v>0.003441</v>
      </c>
      <c r="U40" s="88">
        <v>-27.5857</v>
      </c>
      <c r="V40" s="88">
        <v>6.30602</v>
      </c>
      <c r="W40" s="109">
        <v>1.32E9</v>
      </c>
      <c r="X40" s="65"/>
      <c r="Y40" s="123">
        <f t="shared" si="29"/>
        <v>3397495.2</v>
      </c>
      <c r="Z40" s="65"/>
      <c r="AA40" s="65"/>
      <c r="AB40" s="65"/>
      <c r="AC40" s="65"/>
      <c r="AD40" s="65"/>
      <c r="AE40" s="65"/>
      <c r="AF40" s="65"/>
    </row>
    <row r="41">
      <c r="A41" s="106">
        <v>5.0</v>
      </c>
      <c r="B41" s="107">
        <v>1.0</v>
      </c>
      <c r="C41" s="84">
        <v>-23.8787</v>
      </c>
      <c r="D41" s="106">
        <v>0.712664</v>
      </c>
      <c r="E41" s="84">
        <v>-16.0121</v>
      </c>
      <c r="F41" s="106">
        <v>0.276466</v>
      </c>
      <c r="G41" s="108">
        <v>-678.045</v>
      </c>
      <c r="H41" s="106">
        <v>0.001209</v>
      </c>
      <c r="I41" s="106">
        <v>-668.598</v>
      </c>
      <c r="J41" s="106">
        <v>0.00112</v>
      </c>
      <c r="K41" s="106">
        <v>-387.32</v>
      </c>
      <c r="L41" s="109">
        <v>0.00195</v>
      </c>
      <c r="M41" s="107">
        <v>132.0</v>
      </c>
      <c r="N41" s="109">
        <v>0.00365</v>
      </c>
      <c r="O41" s="107">
        <v>59.9</v>
      </c>
      <c r="P41" s="109">
        <v>1.46E-5</v>
      </c>
      <c r="Q41" s="107">
        <v>575.454</v>
      </c>
      <c r="R41" s="109">
        <v>5.71E-5</v>
      </c>
      <c r="S41" s="107">
        <v>-1660.0</v>
      </c>
      <c r="T41" s="106">
        <v>0.00287</v>
      </c>
      <c r="U41" s="88">
        <v>-28.0173</v>
      </c>
      <c r="V41" s="88">
        <v>2.93076</v>
      </c>
      <c r="W41" s="109">
        <v>6.12E9</v>
      </c>
      <c r="X41" s="65"/>
      <c r="Y41" s="123">
        <f t="shared" si="29"/>
        <v>22776804</v>
      </c>
      <c r="Z41" s="65"/>
      <c r="AA41" s="65"/>
      <c r="AB41" s="65"/>
      <c r="AC41" s="65"/>
      <c r="AD41" s="65"/>
      <c r="AE41" s="65"/>
      <c r="AF41" s="65"/>
    </row>
    <row r="42">
      <c r="A42" s="106">
        <v>5.0</v>
      </c>
      <c r="B42" s="107">
        <v>2.0</v>
      </c>
      <c r="C42" s="84">
        <v>-24.0751</v>
      </c>
      <c r="D42" s="106">
        <v>0.654807</v>
      </c>
      <c r="E42" s="84">
        <v>-14.7237</v>
      </c>
      <c r="F42" s="106">
        <v>0.333522</v>
      </c>
      <c r="G42" s="108">
        <v>-429.583</v>
      </c>
      <c r="H42" s="106">
        <v>0.001599</v>
      </c>
      <c r="I42" s="106">
        <v>-388.405</v>
      </c>
      <c r="J42" s="106">
        <v>0.001627</v>
      </c>
      <c r="K42" s="106">
        <v>-279.653</v>
      </c>
      <c r="L42" s="109">
        <v>0.002713</v>
      </c>
      <c r="M42" s="107">
        <v>173.0</v>
      </c>
      <c r="N42" s="109">
        <v>0.004037</v>
      </c>
      <c r="O42" s="107">
        <v>58.6</v>
      </c>
      <c r="P42" s="109">
        <v>7.36E-6</v>
      </c>
      <c r="Q42" s="107">
        <v>384.492</v>
      </c>
      <c r="R42" s="109">
        <v>8.39E-5</v>
      </c>
      <c r="S42" s="107">
        <v>-1660.0</v>
      </c>
      <c r="T42" s="106">
        <v>0.001604</v>
      </c>
      <c r="U42" s="88">
        <v>-24.6828</v>
      </c>
      <c r="V42" s="88">
        <v>2.64224</v>
      </c>
      <c r="W42" s="109">
        <v>7.53E9</v>
      </c>
      <c r="X42" s="65"/>
      <c r="Y42" s="123">
        <f t="shared" si="29"/>
        <v>31085797.8</v>
      </c>
      <c r="Z42" s="65"/>
      <c r="AA42" s="65"/>
      <c r="AB42" s="65"/>
      <c r="AC42" s="65"/>
      <c r="AD42" s="65"/>
      <c r="AE42" s="65"/>
      <c r="AF42" s="65"/>
    </row>
    <row r="43">
      <c r="A43" s="65"/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123">
        <f>sum(W25:W42)</f>
        <v>187290840000</v>
      </c>
      <c r="X43" s="65"/>
      <c r="Y43" s="123">
        <f>sum(Y25:Y42)</f>
        <v>576074413.6</v>
      </c>
      <c r="Z43" s="65"/>
      <c r="AA43" s="123">
        <f>Y43/W43</f>
        <v>0.00307582802</v>
      </c>
      <c r="AB43" s="65"/>
      <c r="AC43" s="65"/>
      <c r="AD43" s="65"/>
      <c r="AE43" s="65"/>
      <c r="AF43" s="65"/>
    </row>
    <row r="44">
      <c r="A44" s="65"/>
      <c r="B44" s="65"/>
      <c r="C44" s="110" t="s">
        <v>145</v>
      </c>
      <c r="D44" s="65"/>
      <c r="E44" s="65"/>
      <c r="F44" s="65"/>
      <c r="G44" s="65"/>
      <c r="H44" s="65"/>
      <c r="I44" s="111" t="s">
        <v>175</v>
      </c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</row>
    <row r="45">
      <c r="A45" s="65"/>
      <c r="B45" s="65"/>
      <c r="C45" s="111" t="s">
        <v>146</v>
      </c>
      <c r="D45" s="111" t="s">
        <v>14</v>
      </c>
      <c r="E45" s="112" t="s">
        <v>147</v>
      </c>
      <c r="F45" s="113" t="s">
        <v>148</v>
      </c>
      <c r="G45" s="113" t="s">
        <v>149</v>
      </c>
      <c r="H45" s="111" t="s">
        <v>176</v>
      </c>
      <c r="I45" s="111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</row>
    <row r="46">
      <c r="A46" s="65"/>
      <c r="B46" s="65"/>
      <c r="C46" s="109">
        <v>1.05E-11</v>
      </c>
      <c r="D46" s="109">
        <v>-5.59E-13</v>
      </c>
      <c r="E46" s="109">
        <v>-7.09E-12</v>
      </c>
      <c r="F46" s="109">
        <v>7.33E-11</v>
      </c>
      <c r="G46" s="109">
        <v>-2.67E-10</v>
      </c>
      <c r="H46" s="109">
        <v>-1.07E-10</v>
      </c>
      <c r="I46" s="111" t="s">
        <v>146</v>
      </c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</row>
    <row r="47">
      <c r="A47" s="65"/>
      <c r="B47" s="65"/>
      <c r="C47" s="109">
        <v>-5.59E-13</v>
      </c>
      <c r="D47" s="109">
        <v>6.26E-9</v>
      </c>
      <c r="E47" s="109">
        <v>-1.82E-7</v>
      </c>
      <c r="F47" s="109">
        <v>3.95E-8</v>
      </c>
      <c r="G47" s="109">
        <v>-8.74E-8</v>
      </c>
      <c r="H47" s="109">
        <v>-3.23E-7</v>
      </c>
      <c r="I47" s="111" t="s">
        <v>14</v>
      </c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</row>
    <row r="48">
      <c r="A48" s="65"/>
      <c r="B48" s="65"/>
      <c r="C48" s="109">
        <v>-7.09E-12</v>
      </c>
      <c r="D48" s="109">
        <v>-1.82E-7</v>
      </c>
      <c r="E48" s="109">
        <v>5.31E-6</v>
      </c>
      <c r="F48" s="109">
        <v>-1.17E-6</v>
      </c>
      <c r="G48" s="109">
        <v>2.58E-6</v>
      </c>
      <c r="H48" s="109">
        <v>9.33E-6</v>
      </c>
      <c r="I48" s="112" t="s">
        <v>147</v>
      </c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</row>
    <row r="49">
      <c r="A49" s="65"/>
      <c r="B49" s="65"/>
      <c r="C49" s="109">
        <v>7.33E-11</v>
      </c>
      <c r="D49" s="109">
        <v>3.95E-8</v>
      </c>
      <c r="E49" s="109">
        <v>-1.17E-6</v>
      </c>
      <c r="F49" s="109">
        <v>2.85E-7</v>
      </c>
      <c r="G49" s="109">
        <v>-6.08E-7</v>
      </c>
      <c r="H49" s="109">
        <v>-2.03E-6</v>
      </c>
      <c r="I49" s="112" t="s">
        <v>148</v>
      </c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</row>
    <row r="50">
      <c r="A50" s="65"/>
      <c r="B50" s="65"/>
      <c r="C50" s="109">
        <v>-2.67E-10</v>
      </c>
      <c r="D50" s="109">
        <v>-8.74E-8</v>
      </c>
      <c r="E50" s="109">
        <v>2.58E-6</v>
      </c>
      <c r="F50" s="109">
        <v>-6.08E-7</v>
      </c>
      <c r="G50" s="109">
        <v>1.4E-6</v>
      </c>
      <c r="H50" s="109">
        <v>4.48E-6</v>
      </c>
      <c r="I50" s="112" t="s">
        <v>149</v>
      </c>
      <c r="J50" s="65"/>
      <c r="K50" s="65"/>
      <c r="L50" s="65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</row>
    <row r="51">
      <c r="A51" s="65"/>
      <c r="B51" s="65"/>
      <c r="C51" s="109">
        <v>-1.07E-10</v>
      </c>
      <c r="D51" s="109">
        <v>-3.23E-7</v>
      </c>
      <c r="E51" s="109">
        <v>9.33E-6</v>
      </c>
      <c r="F51" s="109">
        <v>-2.03E-6</v>
      </c>
      <c r="G51" s="109">
        <v>4.48E-6</v>
      </c>
      <c r="H51" s="109">
        <v>1.69E-5</v>
      </c>
      <c r="I51" s="111" t="s">
        <v>176</v>
      </c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</row>
    <row r="5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</row>
    <row r="5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  <c r="AF53" s="149"/>
    </row>
    <row r="54">
      <c r="A54" s="65"/>
      <c r="B54" s="65"/>
      <c r="C54" s="69" t="s">
        <v>80</v>
      </c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</row>
    <row r="55">
      <c r="A55" s="65"/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</row>
    <row r="56">
      <c r="A56" s="68"/>
      <c r="B56" s="68"/>
      <c r="C56" s="23" t="s">
        <v>82</v>
      </c>
      <c r="D56" s="23" t="s">
        <v>15</v>
      </c>
      <c r="E56" s="23" t="s">
        <v>16</v>
      </c>
      <c r="F56" s="23" t="s">
        <v>17</v>
      </c>
      <c r="G56" s="23" t="s">
        <v>83</v>
      </c>
      <c r="H56" s="23" t="s">
        <v>84</v>
      </c>
      <c r="I56" s="23" t="s">
        <v>85</v>
      </c>
      <c r="J56" s="23" t="s">
        <v>86</v>
      </c>
      <c r="K56" s="23" t="s">
        <v>87</v>
      </c>
      <c r="L56" s="65"/>
      <c r="M56" s="23"/>
      <c r="N56" s="23"/>
      <c r="O56" s="65"/>
      <c r="P56" s="23"/>
      <c r="S56" s="65"/>
      <c r="T56" s="65"/>
      <c r="U56" s="65"/>
      <c r="V56" s="23"/>
      <c r="W56" s="23"/>
      <c r="X56" s="71"/>
      <c r="Y56" s="71"/>
      <c r="Z56" s="65"/>
      <c r="AA56" s="65"/>
      <c r="AB56" s="65"/>
      <c r="AC56" s="65"/>
      <c r="AD56" s="65"/>
      <c r="AE56" s="65"/>
      <c r="AF56" s="65"/>
    </row>
    <row r="57">
      <c r="A57" s="72" t="s">
        <v>88</v>
      </c>
      <c r="B57" s="72" t="s">
        <v>89</v>
      </c>
      <c r="C57" s="73" t="s">
        <v>90</v>
      </c>
      <c r="D57" s="73" t="s">
        <v>90</v>
      </c>
      <c r="E57" s="73" t="s">
        <v>90</v>
      </c>
      <c r="F57" s="73" t="s">
        <v>90</v>
      </c>
      <c r="G57" s="73" t="s">
        <v>90</v>
      </c>
      <c r="H57" s="73" t="s">
        <v>90</v>
      </c>
      <c r="I57" s="73" t="s">
        <v>90</v>
      </c>
      <c r="J57" s="73" t="s">
        <v>90</v>
      </c>
      <c r="K57" s="73" t="s">
        <v>90</v>
      </c>
      <c r="L57" s="73" t="s">
        <v>91</v>
      </c>
      <c r="M57" s="73" t="s">
        <v>92</v>
      </c>
      <c r="N57" s="74" t="s">
        <v>93</v>
      </c>
      <c r="O57" s="65"/>
      <c r="P57" s="23"/>
      <c r="Q57" s="75"/>
      <c r="R57" s="75"/>
      <c r="S57" s="65"/>
      <c r="T57" s="65"/>
      <c r="U57" s="65"/>
      <c r="V57" s="23"/>
      <c r="W57" s="65"/>
      <c r="X57" s="65"/>
      <c r="Y57" s="65"/>
      <c r="Z57" s="65"/>
      <c r="AA57" s="65"/>
      <c r="AB57" s="65"/>
      <c r="AC57" s="65"/>
      <c r="AD57" s="65"/>
      <c r="AE57" s="65"/>
      <c r="AF57" s="65"/>
    </row>
    <row r="58">
      <c r="A58" s="76">
        <v>1.0</v>
      </c>
      <c r="B58" s="68" t="s">
        <v>94</v>
      </c>
      <c r="C58" s="77">
        <f t="shared" ref="C58:C75" si="31">(C79*D79)/L58</f>
        <v>0.1749898822</v>
      </c>
      <c r="D58" s="77">
        <f t="shared" ref="D58:D75" si="32">(E79*F79)/L58</f>
        <v>0.4201843481</v>
      </c>
      <c r="E58" s="77">
        <f t="shared" ref="E58:E75" si="33">(G79*H79)/$L58</f>
        <v>0</v>
      </c>
      <c r="F58" s="77">
        <f t="shared" ref="F58:F75" si="34">(J79*I79)/$L58</f>
        <v>0.07009962629</v>
      </c>
      <c r="G58" s="77">
        <f t="shared" ref="G58:G75" si="35">(K79*L79)/$L58</f>
        <v>0.0092555541</v>
      </c>
      <c r="H58" s="77">
        <f t="shared" ref="H58:H75" si="36">(M79*N79)/L58</f>
        <v>-0.01894628571</v>
      </c>
      <c r="I58" s="77">
        <f t="shared" ref="I58:I75" si="37">(O79*P79)/L58</f>
        <v>-0.0003126857143</v>
      </c>
      <c r="J58" s="77">
        <f t="shared" ref="J58:J75" si="38">(Q79*R79)/L58</f>
        <v>-0.003248874</v>
      </c>
      <c r="K58" s="77">
        <f t="shared" ref="K58:K75" si="39">(S79*T79)/L58</f>
        <v>0.3483391429</v>
      </c>
      <c r="L58" s="23">
        <f t="shared" ref="L58:M58" si="30">U79</f>
        <v>-70</v>
      </c>
      <c r="M58" s="23">
        <f t="shared" si="30"/>
        <v>98.9783</v>
      </c>
      <c r="N58" s="78">
        <f t="shared" ref="N58:N75" si="41">M58/abs(L58)</f>
        <v>1.413975714</v>
      </c>
      <c r="O58" s="65"/>
      <c r="P58" s="65"/>
      <c r="Q58" s="65"/>
      <c r="R58" s="65"/>
      <c r="S58" s="79"/>
      <c r="T58" s="65"/>
      <c r="U58" s="65"/>
      <c r="V58" s="79"/>
      <c r="W58" s="94"/>
      <c r="X58" s="65"/>
      <c r="Y58" s="65"/>
      <c r="Z58" s="65"/>
      <c r="AA58" s="65"/>
      <c r="AB58" s="65"/>
      <c r="AC58" s="65"/>
      <c r="AD58" s="65"/>
      <c r="AE58" s="65"/>
      <c r="AF58" s="65"/>
    </row>
    <row r="59">
      <c r="A59" s="76">
        <v>1.0</v>
      </c>
      <c r="B59" s="68" t="s">
        <v>96</v>
      </c>
      <c r="C59" s="77">
        <f t="shared" si="31"/>
        <v>0.1414303819</v>
      </c>
      <c r="D59" s="77">
        <f t="shared" si="32"/>
        <v>0.2625633214</v>
      </c>
      <c r="E59" s="77">
        <f t="shared" si="33"/>
        <v>0.1377683188</v>
      </c>
      <c r="F59" s="77">
        <f t="shared" si="34"/>
        <v>0.05732339313</v>
      </c>
      <c r="G59" s="77">
        <f t="shared" si="35"/>
        <v>0.01476851506</v>
      </c>
      <c r="H59" s="77">
        <f t="shared" si="36"/>
        <v>-0.02274329502</v>
      </c>
      <c r="I59" s="77">
        <f t="shared" si="37"/>
        <v>0</v>
      </c>
      <c r="J59" s="77">
        <f t="shared" si="38"/>
        <v>-0.005390561464</v>
      </c>
      <c r="K59" s="77">
        <f t="shared" si="39"/>
        <v>0.414301572</v>
      </c>
      <c r="L59" s="23">
        <f t="shared" ref="L59:M59" si="40">U80</f>
        <v>-13.9635</v>
      </c>
      <c r="M59" s="23">
        <f t="shared" si="40"/>
        <v>33.0989</v>
      </c>
      <c r="N59" s="78">
        <f t="shared" si="41"/>
        <v>2.370387081</v>
      </c>
      <c r="O59" s="81" t="s">
        <v>97</v>
      </c>
      <c r="S59" s="79"/>
      <c r="T59" s="65"/>
      <c r="U59" s="65"/>
      <c r="V59" s="79"/>
      <c r="W59" s="94"/>
      <c r="X59" s="65"/>
      <c r="Y59" s="65"/>
      <c r="Z59" s="65"/>
      <c r="AA59" s="65"/>
      <c r="AB59" s="65"/>
      <c r="AC59" s="65"/>
      <c r="AD59" s="65"/>
      <c r="AE59" s="65"/>
      <c r="AF59" s="65"/>
    </row>
    <row r="60">
      <c r="A60" s="76">
        <v>1.0</v>
      </c>
      <c r="B60" s="68" t="s">
        <v>98</v>
      </c>
      <c r="C60" s="77">
        <f t="shared" si="31"/>
        <v>0.2001033606</v>
      </c>
      <c r="D60" s="77">
        <f t="shared" si="32"/>
        <v>0.284123067</v>
      </c>
      <c r="E60" s="77">
        <f t="shared" si="33"/>
        <v>0</v>
      </c>
      <c r="F60" s="77">
        <f t="shared" si="34"/>
        <v>0.05240974402</v>
      </c>
      <c r="G60" s="77">
        <f t="shared" si="35"/>
        <v>0.02272266377</v>
      </c>
      <c r="H60" s="77">
        <f t="shared" si="36"/>
        <v>-0.04944401806</v>
      </c>
      <c r="I60" s="77">
        <f t="shared" si="37"/>
        <v>-0.001506690745</v>
      </c>
      <c r="J60" s="77">
        <f t="shared" si="38"/>
        <v>-0.01415128679</v>
      </c>
      <c r="K60" s="77">
        <f t="shared" si="39"/>
        <v>0.5047823928</v>
      </c>
      <c r="L60" s="23">
        <f t="shared" ref="L60:M60" si="42">U81</f>
        <v>-44.3</v>
      </c>
      <c r="M60" s="23">
        <f t="shared" si="42"/>
        <v>98.0168</v>
      </c>
      <c r="N60" s="78">
        <f t="shared" si="41"/>
        <v>2.212568849</v>
      </c>
      <c r="O60" s="82" t="s">
        <v>18</v>
      </c>
      <c r="P60" s="82" t="s">
        <v>99</v>
      </c>
      <c r="Q60" s="82" t="s">
        <v>100</v>
      </c>
      <c r="R60" s="82" t="s">
        <v>101</v>
      </c>
      <c r="S60" s="79"/>
      <c r="T60" s="65"/>
      <c r="U60" s="65"/>
      <c r="V60" s="79"/>
      <c r="W60" s="94"/>
      <c r="X60" s="65"/>
      <c r="Y60" s="65"/>
      <c r="Z60" s="65"/>
      <c r="AA60" s="65"/>
      <c r="AB60" s="65"/>
      <c r="AC60" s="65"/>
      <c r="AD60" s="65"/>
      <c r="AE60" s="65"/>
      <c r="AF60" s="65"/>
    </row>
    <row r="61">
      <c r="A61" s="76">
        <v>2.0</v>
      </c>
      <c r="B61" s="68" t="s">
        <v>94</v>
      </c>
      <c r="C61" s="77">
        <f t="shared" si="31"/>
        <v>0.0004962040384</v>
      </c>
      <c r="D61" s="77">
        <f t="shared" si="32"/>
        <v>0.4695928534</v>
      </c>
      <c r="E61" s="77">
        <f t="shared" si="33"/>
        <v>0.3090258688</v>
      </c>
      <c r="F61" s="77">
        <f t="shared" si="34"/>
        <v>0.2362293389</v>
      </c>
      <c r="G61" s="77">
        <f t="shared" si="35"/>
        <v>0.000042359299</v>
      </c>
      <c r="H61" s="77">
        <f t="shared" si="36"/>
        <v>-0.00763006</v>
      </c>
      <c r="I61" s="77">
        <f t="shared" si="37"/>
        <v>-0.000210496</v>
      </c>
      <c r="J61" s="77">
        <f t="shared" si="38"/>
        <v>-0.00995816448</v>
      </c>
      <c r="K61" s="77">
        <f t="shared" si="39"/>
        <v>0.00300792</v>
      </c>
      <c r="L61" s="23">
        <f t="shared" ref="L61:M61" si="43">U82</f>
        <v>-500</v>
      </c>
      <c r="M61" s="23">
        <f t="shared" si="43"/>
        <v>11.3123</v>
      </c>
      <c r="N61" s="78">
        <f t="shared" si="41"/>
        <v>0.0226246</v>
      </c>
      <c r="O61" s="82" t="s">
        <v>13</v>
      </c>
      <c r="P61" s="87">
        <v>-34.9867</v>
      </c>
      <c r="Q61" s="87">
        <v>0.744605</v>
      </c>
      <c r="R61" s="106">
        <v>-0.02128</v>
      </c>
      <c r="S61" s="79"/>
      <c r="T61" s="65"/>
      <c r="U61" s="65"/>
      <c r="V61" s="79"/>
      <c r="W61" s="94"/>
      <c r="X61" s="65"/>
      <c r="Y61" s="65"/>
      <c r="Z61" s="65"/>
      <c r="AA61" s="65"/>
      <c r="AB61" s="65"/>
      <c r="AC61" s="65"/>
      <c r="AD61" s="65"/>
      <c r="AE61" s="65"/>
      <c r="AF61" s="65"/>
    </row>
    <row r="62">
      <c r="A62" s="76">
        <v>2.0</v>
      </c>
      <c r="B62" s="68" t="s">
        <v>96</v>
      </c>
      <c r="C62" s="77">
        <f t="shared" si="31"/>
        <v>0.0001391337376</v>
      </c>
      <c r="D62" s="77">
        <f t="shared" si="32"/>
        <v>0.5653049283</v>
      </c>
      <c r="E62" s="77">
        <f t="shared" si="33"/>
        <v>0.295315152</v>
      </c>
      <c r="F62" s="77">
        <f t="shared" si="34"/>
        <v>0.1724460445</v>
      </c>
      <c r="G62" s="77">
        <f t="shared" si="35"/>
        <v>0.00002176499644</v>
      </c>
      <c r="H62" s="77">
        <f t="shared" si="36"/>
        <v>-0.02342033898</v>
      </c>
      <c r="I62" s="77">
        <f t="shared" si="37"/>
        <v>-0.0002291728814</v>
      </c>
      <c r="J62" s="77">
        <f t="shared" si="38"/>
        <v>-0.01054820102</v>
      </c>
      <c r="K62" s="77">
        <f t="shared" si="39"/>
        <v>0.0009115932203</v>
      </c>
      <c r="L62" s="23">
        <f t="shared" ref="L62:M62" si="44">U83</f>
        <v>-295</v>
      </c>
      <c r="M62" s="23">
        <f t="shared" si="44"/>
        <v>3.28078</v>
      </c>
      <c r="N62" s="78">
        <f t="shared" si="41"/>
        <v>0.01112128814</v>
      </c>
      <c r="O62" s="82" t="s">
        <v>103</v>
      </c>
      <c r="P62" s="87">
        <v>-32.874</v>
      </c>
      <c r="Q62" s="87">
        <v>2.05462</v>
      </c>
      <c r="R62" s="106">
        <v>-0.0625</v>
      </c>
      <c r="S62" s="79"/>
      <c r="T62" s="65"/>
      <c r="U62" s="65"/>
      <c r="V62" s="79"/>
      <c r="W62" s="94"/>
      <c r="X62" s="65"/>
      <c r="Y62" s="65"/>
      <c r="Z62" s="65"/>
      <c r="AA62" s="65"/>
      <c r="AB62" s="65"/>
      <c r="AC62" s="65"/>
      <c r="AD62" s="65"/>
      <c r="AE62" s="65"/>
      <c r="AF62" s="65"/>
    </row>
    <row r="63">
      <c r="A63" s="76">
        <v>2.0</v>
      </c>
      <c r="B63" s="68" t="s">
        <v>98</v>
      </c>
      <c r="C63" s="77">
        <f t="shared" si="31"/>
        <v>0.00006791722424</v>
      </c>
      <c r="D63" s="77">
        <f t="shared" si="32"/>
        <v>0.7360640227</v>
      </c>
      <c r="E63" s="77">
        <f t="shared" si="33"/>
        <v>0.2427311536</v>
      </c>
      <c r="F63" s="77">
        <f t="shared" si="34"/>
        <v>0.1081715489</v>
      </c>
      <c r="G63" s="77">
        <f t="shared" si="35"/>
        <v>0.000006300381576</v>
      </c>
      <c r="H63" s="77">
        <f t="shared" si="36"/>
        <v>-0.07639830303</v>
      </c>
      <c r="I63" s="77">
        <f t="shared" si="37"/>
        <v>-0.0002205919192</v>
      </c>
      <c r="J63" s="77">
        <f t="shared" si="38"/>
        <v>-0.01061632</v>
      </c>
      <c r="K63" s="77">
        <f t="shared" si="39"/>
        <v>0.0004678181818</v>
      </c>
      <c r="L63" s="23">
        <f t="shared" ref="L63:M63" si="45">U84</f>
        <v>-99</v>
      </c>
      <c r="M63" s="23">
        <f t="shared" si="45"/>
        <v>1.75992</v>
      </c>
      <c r="N63" s="78">
        <f t="shared" si="41"/>
        <v>0.0177769697</v>
      </c>
      <c r="O63" s="82" t="s">
        <v>104</v>
      </c>
      <c r="P63" s="87">
        <v>-547.288</v>
      </c>
      <c r="Q63" s="87">
        <v>88.277</v>
      </c>
      <c r="R63" s="106">
        <v>-0.1613</v>
      </c>
      <c r="S63" s="79"/>
      <c r="T63" s="65"/>
      <c r="U63" s="65"/>
      <c r="V63" s="79"/>
      <c r="W63" s="94"/>
      <c r="X63" s="65"/>
      <c r="Y63" s="65"/>
      <c r="Z63" s="65"/>
      <c r="AA63" s="65"/>
      <c r="AB63" s="65"/>
      <c r="AC63" s="65"/>
      <c r="AD63" s="65"/>
      <c r="AE63" s="65"/>
      <c r="AF63" s="65"/>
    </row>
    <row r="64">
      <c r="A64" s="76">
        <v>3.0</v>
      </c>
      <c r="B64" s="68" t="s">
        <v>94</v>
      </c>
      <c r="C64" s="77">
        <f t="shared" si="31"/>
        <v>0.001220681205</v>
      </c>
      <c r="D64" s="77">
        <f t="shared" si="32"/>
        <v>0.347250311</v>
      </c>
      <c r="E64" s="77">
        <f t="shared" si="33"/>
        <v>0.1758780778</v>
      </c>
      <c r="F64" s="77">
        <f t="shared" si="34"/>
        <v>0.3361846683</v>
      </c>
      <c r="G64" s="77">
        <f t="shared" si="35"/>
        <v>0.1106724761</v>
      </c>
      <c r="H64" s="77">
        <f t="shared" si="36"/>
        <v>-0.01006142506</v>
      </c>
      <c r="I64" s="77">
        <f t="shared" si="37"/>
        <v>-0.0001050810811</v>
      </c>
      <c r="J64" s="77">
        <f t="shared" si="38"/>
        <v>-0.006974046069</v>
      </c>
      <c r="K64" s="77">
        <f t="shared" si="39"/>
        <v>0.04651670762</v>
      </c>
      <c r="L64" s="23">
        <f t="shared" ref="L64:M64" si="46">U85</f>
        <v>-407</v>
      </c>
      <c r="M64" s="23">
        <f t="shared" si="46"/>
        <v>10.0986</v>
      </c>
      <c r="N64" s="78">
        <f t="shared" si="41"/>
        <v>0.02481228501</v>
      </c>
      <c r="O64" s="82" t="s">
        <v>105</v>
      </c>
      <c r="P64" s="87">
        <v>-551.663</v>
      </c>
      <c r="Q64" s="87">
        <v>46.7642</v>
      </c>
      <c r="R64" s="106">
        <v>-0.08477</v>
      </c>
      <c r="S64" s="79"/>
      <c r="T64" s="65"/>
      <c r="U64" s="65"/>
      <c r="V64" s="79"/>
      <c r="W64" s="94"/>
      <c r="X64" s="65"/>
      <c r="Y64" s="65"/>
      <c r="Z64" s="65"/>
      <c r="AA64" s="65"/>
      <c r="AB64" s="65"/>
      <c r="AC64" s="65"/>
      <c r="AD64" s="65"/>
      <c r="AE64" s="65"/>
      <c r="AF64" s="65"/>
    </row>
    <row r="65">
      <c r="A65" s="76">
        <v>3.0</v>
      </c>
      <c r="B65" s="68" t="s">
        <v>96</v>
      </c>
      <c r="C65" s="77">
        <f t="shared" si="31"/>
        <v>0.0005605308474</v>
      </c>
      <c r="D65" s="77">
        <f t="shared" si="32"/>
        <v>0.4197873388</v>
      </c>
      <c r="E65" s="77">
        <f t="shared" si="33"/>
        <v>0.22053897</v>
      </c>
      <c r="F65" s="77">
        <f t="shared" si="34"/>
        <v>0.3323203748</v>
      </c>
      <c r="G65" s="77">
        <f t="shared" si="35"/>
        <v>0.04558700189</v>
      </c>
      <c r="H65" s="77">
        <f t="shared" si="36"/>
        <v>-0.02600561404</v>
      </c>
      <c r="I65" s="77">
        <f t="shared" si="37"/>
        <v>-0.0001128947368</v>
      </c>
      <c r="J65" s="77">
        <f t="shared" si="38"/>
        <v>-0.008766675789</v>
      </c>
      <c r="K65" s="77">
        <f t="shared" si="39"/>
        <v>0.01464877193</v>
      </c>
      <c r="L65" s="23">
        <f t="shared" ref="L65:M65" si="47">U86</f>
        <v>-228</v>
      </c>
      <c r="M65" s="23">
        <f t="shared" si="47"/>
        <v>3.20233</v>
      </c>
      <c r="N65" s="78">
        <f t="shared" si="41"/>
        <v>0.01404530702</v>
      </c>
      <c r="O65" s="82" t="s">
        <v>106</v>
      </c>
      <c r="P65" s="88">
        <v>-489.138</v>
      </c>
      <c r="Q65" s="89">
        <v>105.344</v>
      </c>
      <c r="R65" s="106">
        <v>-0.21537</v>
      </c>
      <c r="S65" s="79"/>
      <c r="T65" s="65"/>
      <c r="U65" s="65"/>
      <c r="V65" s="79"/>
      <c r="W65" s="94"/>
      <c r="X65" s="65"/>
      <c r="Y65" s="65"/>
      <c r="Z65" s="65"/>
      <c r="AA65" s="65"/>
      <c r="AB65" s="65"/>
      <c r="AC65" s="65"/>
      <c r="AD65" s="65"/>
      <c r="AE65" s="65"/>
      <c r="AF65" s="65"/>
    </row>
    <row r="66">
      <c r="A66" s="76">
        <v>3.0</v>
      </c>
      <c r="B66" s="68" t="s">
        <v>98</v>
      </c>
      <c r="C66" s="77">
        <f t="shared" si="31"/>
        <v>0.0009098375102</v>
      </c>
      <c r="D66" s="77">
        <f t="shared" si="32"/>
        <v>0.4746690479</v>
      </c>
      <c r="E66" s="77">
        <f t="shared" si="33"/>
        <v>0.2118926793</v>
      </c>
      <c r="F66" s="77">
        <f t="shared" si="34"/>
        <v>0.335143019</v>
      </c>
      <c r="G66" s="77">
        <f t="shared" si="35"/>
        <v>0.02220231051</v>
      </c>
      <c r="H66" s="77">
        <f t="shared" si="36"/>
        <v>-0.04592013559</v>
      </c>
      <c r="I66" s="77">
        <f t="shared" si="37"/>
        <v>-0.0001016033898</v>
      </c>
      <c r="J66" s="77">
        <f t="shared" si="38"/>
        <v>-0.008674916847</v>
      </c>
      <c r="K66" s="77">
        <f t="shared" si="39"/>
        <v>0.006330508475</v>
      </c>
      <c r="L66" s="23">
        <f t="shared" ref="L66:M66" si="48">U87</f>
        <v>-118</v>
      </c>
      <c r="M66" s="23">
        <f t="shared" si="48"/>
        <v>2.49656</v>
      </c>
      <c r="N66" s="78">
        <f t="shared" si="41"/>
        <v>0.02115728814</v>
      </c>
      <c r="P66" s="90"/>
      <c r="Q66" s="91"/>
      <c r="R66" s="92"/>
      <c r="S66" s="79"/>
      <c r="T66" s="65"/>
      <c r="U66" s="65"/>
      <c r="V66" s="79"/>
      <c r="W66" s="94"/>
      <c r="X66" s="65"/>
      <c r="Y66" s="65"/>
      <c r="Z66" s="65"/>
      <c r="AA66" s="65"/>
      <c r="AB66" s="65"/>
      <c r="AC66" s="65"/>
      <c r="AD66" s="65"/>
      <c r="AE66" s="65"/>
      <c r="AF66" s="65"/>
    </row>
    <row r="67">
      <c r="A67" s="76">
        <v>4.0</v>
      </c>
      <c r="B67" s="68" t="s">
        <v>94</v>
      </c>
      <c r="C67" s="77">
        <f t="shared" si="31"/>
        <v>0.06059001266</v>
      </c>
      <c r="D67" s="77">
        <f t="shared" si="32"/>
        <v>0.34534463</v>
      </c>
      <c r="E67" s="77">
        <f t="shared" si="33"/>
        <v>0.1089791911</v>
      </c>
      <c r="F67" s="77">
        <f t="shared" si="34"/>
        <v>0.1221254559</v>
      </c>
      <c r="G67" s="77">
        <f t="shared" si="35"/>
        <v>0.1530264878</v>
      </c>
      <c r="H67" s="77">
        <f t="shared" si="36"/>
        <v>-0.01990182639</v>
      </c>
      <c r="I67" s="77">
        <f t="shared" si="37"/>
        <v>-0.00006148375</v>
      </c>
      <c r="J67" s="77">
        <f t="shared" si="38"/>
        <v>-0.003446617778</v>
      </c>
      <c r="K67" s="77">
        <f t="shared" si="39"/>
        <v>0.2324806944</v>
      </c>
      <c r="L67" s="23">
        <f t="shared" ref="L67:M67" si="49">U88</f>
        <v>-144</v>
      </c>
      <c r="M67" s="23">
        <f t="shared" si="49"/>
        <v>9.55166</v>
      </c>
      <c r="N67" s="78">
        <f t="shared" si="41"/>
        <v>0.06633097222</v>
      </c>
      <c r="P67" s="23"/>
      <c r="Q67" s="93"/>
      <c r="R67" s="93"/>
      <c r="S67" s="79"/>
      <c r="T67" s="65"/>
      <c r="U67" s="65"/>
      <c r="V67" s="79"/>
      <c r="W67" s="94"/>
      <c r="X67" s="65"/>
      <c r="Y67" s="65"/>
      <c r="Z67" s="65"/>
      <c r="AA67" s="65"/>
      <c r="AB67" s="65"/>
      <c r="AC67" s="65"/>
      <c r="AD67" s="65"/>
      <c r="AE67" s="65"/>
      <c r="AF67" s="65"/>
    </row>
    <row r="68">
      <c r="A68" s="76">
        <v>4.0</v>
      </c>
      <c r="B68" s="68" t="s">
        <v>96</v>
      </c>
      <c r="C68" s="77">
        <f t="shared" si="31"/>
        <v>0.01728830026</v>
      </c>
      <c r="D68" s="77">
        <f t="shared" si="32"/>
        <v>0.4420907831</v>
      </c>
      <c r="E68" s="77">
        <f t="shared" si="33"/>
        <v>0.1138284994</v>
      </c>
      <c r="F68" s="77">
        <f t="shared" si="34"/>
        <v>0.1628997161</v>
      </c>
      <c r="G68" s="77">
        <f t="shared" si="35"/>
        <v>0.1784661063</v>
      </c>
      <c r="H68" s="77">
        <f t="shared" si="36"/>
        <v>-0.03443434091</v>
      </c>
      <c r="I68" s="77">
        <f t="shared" si="37"/>
        <v>-0.00007370833333</v>
      </c>
      <c r="J68" s="77">
        <f t="shared" si="38"/>
        <v>-0.005061566788</v>
      </c>
      <c r="K68" s="77">
        <f t="shared" si="39"/>
        <v>0.1262228788</v>
      </c>
      <c r="L68" s="23">
        <f t="shared" ref="L68:M68" si="50">U89</f>
        <v>-132</v>
      </c>
      <c r="M68" s="23">
        <f t="shared" si="50"/>
        <v>5.53532</v>
      </c>
      <c r="N68" s="78">
        <f t="shared" si="41"/>
        <v>0.04193424242</v>
      </c>
      <c r="P68" s="23"/>
      <c r="Q68" s="93"/>
      <c r="R68" s="93"/>
      <c r="S68" s="79"/>
      <c r="T68" s="65"/>
      <c r="U68" s="65"/>
      <c r="V68" s="79"/>
      <c r="W68" s="94"/>
      <c r="X68" s="65"/>
      <c r="Y68" s="65"/>
      <c r="Z68" s="65"/>
      <c r="AA68" s="65"/>
      <c r="AB68" s="65"/>
      <c r="AC68" s="65"/>
      <c r="AD68" s="65"/>
      <c r="AE68" s="65"/>
      <c r="AF68" s="65"/>
    </row>
    <row r="69">
      <c r="A69" s="76">
        <v>4.0</v>
      </c>
      <c r="B69" s="68" t="s">
        <v>98</v>
      </c>
      <c r="C69" s="77">
        <f t="shared" si="31"/>
        <v>0.06696745971</v>
      </c>
      <c r="D69" s="77">
        <f t="shared" si="32"/>
        <v>0.5119455215</v>
      </c>
      <c r="E69" s="77">
        <f t="shared" si="33"/>
        <v>0.1156865175</v>
      </c>
      <c r="F69" s="77">
        <f t="shared" si="34"/>
        <v>0.232587041</v>
      </c>
      <c r="G69" s="77">
        <f t="shared" si="35"/>
        <v>0.09317356278</v>
      </c>
      <c r="H69" s="77">
        <f t="shared" si="36"/>
        <v>-0.05311543296</v>
      </c>
      <c r="I69" s="77">
        <f t="shared" si="37"/>
        <v>-0.00008868715084</v>
      </c>
      <c r="J69" s="77">
        <f t="shared" si="38"/>
        <v>-0.005683661899</v>
      </c>
      <c r="K69" s="77">
        <f t="shared" si="39"/>
        <v>0.03823100559</v>
      </c>
      <c r="L69" s="23">
        <f t="shared" ref="L69:M69" si="51">U90</f>
        <v>-71.6</v>
      </c>
      <c r="M69" s="23">
        <f t="shared" si="51"/>
        <v>3.98876</v>
      </c>
      <c r="N69" s="78">
        <f t="shared" si="41"/>
        <v>0.05570893855</v>
      </c>
      <c r="O69" s="23"/>
      <c r="P69" s="23"/>
      <c r="Q69" s="93"/>
      <c r="R69" s="93"/>
      <c r="S69" s="79"/>
      <c r="T69" s="65"/>
      <c r="U69" s="65"/>
      <c r="V69" s="79"/>
      <c r="W69" s="94"/>
      <c r="X69" s="65"/>
      <c r="Y69" s="65"/>
      <c r="Z69" s="65"/>
      <c r="AA69" s="65"/>
      <c r="AB69" s="65"/>
      <c r="AC69" s="65"/>
      <c r="AD69" s="65"/>
      <c r="AE69" s="65"/>
      <c r="AF69" s="65"/>
    </row>
    <row r="70">
      <c r="A70" s="76">
        <v>5.0</v>
      </c>
      <c r="B70" s="68" t="s">
        <v>94</v>
      </c>
      <c r="C70" s="77">
        <f t="shared" si="31"/>
        <v>0.8538603725</v>
      </c>
      <c r="D70" s="77">
        <f t="shared" si="32"/>
        <v>0.04669073732</v>
      </c>
      <c r="E70" s="77">
        <f t="shared" si="33"/>
        <v>0.01143719834</v>
      </c>
      <c r="F70" s="77">
        <f t="shared" si="34"/>
        <v>0.01339122353</v>
      </c>
      <c r="G70" s="77">
        <f t="shared" si="35"/>
        <v>0.01370189002</v>
      </c>
      <c r="H70" s="77">
        <f t="shared" si="36"/>
        <v>-0.003765380345</v>
      </c>
      <c r="I70" s="77">
        <f t="shared" si="37"/>
        <v>-0.000007634995808</v>
      </c>
      <c r="J70" s="77">
        <f t="shared" si="38"/>
        <v>-0.0004662173011</v>
      </c>
      <c r="K70" s="77">
        <f t="shared" si="39"/>
        <v>0.06512817359</v>
      </c>
      <c r="L70" s="23">
        <f t="shared" ref="L70:M70" si="52">U91</f>
        <v>-30.8917</v>
      </c>
      <c r="M70" s="23">
        <f t="shared" si="52"/>
        <v>1.5422</v>
      </c>
      <c r="N70" s="78">
        <f t="shared" si="41"/>
        <v>0.0499227948</v>
      </c>
      <c r="O70" s="23"/>
      <c r="P70" s="23"/>
      <c r="Q70" s="93"/>
      <c r="R70" s="93"/>
      <c r="S70" s="79"/>
      <c r="T70" s="65"/>
      <c r="U70" s="65"/>
      <c r="V70" s="79"/>
      <c r="W70" s="94"/>
      <c r="X70" s="65"/>
      <c r="Y70" s="65"/>
      <c r="Z70" s="65"/>
      <c r="AA70" s="65"/>
      <c r="AB70" s="65"/>
      <c r="AC70" s="65"/>
      <c r="AD70" s="65"/>
      <c r="AE70" s="65"/>
      <c r="AF70" s="65"/>
    </row>
    <row r="71">
      <c r="A71" s="76">
        <v>5.0</v>
      </c>
      <c r="B71" s="68" t="s">
        <v>96</v>
      </c>
      <c r="C71" s="77">
        <f t="shared" si="31"/>
        <v>0.8550728938</v>
      </c>
      <c r="D71" s="77">
        <f t="shared" si="32"/>
        <v>0.05987106067</v>
      </c>
      <c r="E71" s="77">
        <f t="shared" si="33"/>
        <v>0.01377469617</v>
      </c>
      <c r="F71" s="77">
        <f t="shared" si="34"/>
        <v>0.01526354246</v>
      </c>
      <c r="G71" s="77">
        <f t="shared" si="35"/>
        <v>0.01780463025</v>
      </c>
      <c r="H71" s="77">
        <f t="shared" si="36"/>
        <v>-0.005863204957</v>
      </c>
      <c r="I71" s="77">
        <f t="shared" si="37"/>
        <v>-0.000009254843517</v>
      </c>
      <c r="J71" s="77">
        <f t="shared" si="38"/>
        <v>-0.0005285687673</v>
      </c>
      <c r="K71" s="77">
        <f t="shared" si="39"/>
        <v>0.04459565456</v>
      </c>
      <c r="L71" s="23">
        <f t="shared" ref="L71:M71" si="53">U92</f>
        <v>-35.6972</v>
      </c>
      <c r="M71" s="23">
        <f t="shared" si="53"/>
        <v>1.05764</v>
      </c>
      <c r="N71" s="78">
        <f t="shared" si="41"/>
        <v>0.02962809408</v>
      </c>
      <c r="O71" s="23"/>
      <c r="P71" s="23"/>
      <c r="Q71" s="93"/>
      <c r="R71" s="93"/>
      <c r="S71" s="79"/>
      <c r="T71" s="65"/>
      <c r="U71" s="65"/>
      <c r="V71" s="79"/>
      <c r="W71" s="94"/>
      <c r="X71" s="65"/>
      <c r="Y71" s="65"/>
      <c r="Z71" s="65"/>
      <c r="AA71" s="65"/>
      <c r="AB71" s="65"/>
      <c r="AC71" s="65"/>
      <c r="AD71" s="65"/>
      <c r="AE71" s="65"/>
      <c r="AF71" s="65"/>
    </row>
    <row r="72">
      <c r="A72" s="76">
        <v>5.0</v>
      </c>
      <c r="B72" s="68" t="s">
        <v>98</v>
      </c>
      <c r="C72" s="77">
        <f t="shared" si="31"/>
        <v>0.8391516329</v>
      </c>
      <c r="D72" s="77">
        <f t="shared" si="32"/>
        <v>0.09112797546</v>
      </c>
      <c r="E72" s="77">
        <f t="shared" si="33"/>
        <v>0.01530329629</v>
      </c>
      <c r="F72" s="77">
        <f t="shared" si="34"/>
        <v>0.01967176142</v>
      </c>
      <c r="G72" s="77">
        <f t="shared" si="35"/>
        <v>0.02278672887</v>
      </c>
      <c r="H72" s="77">
        <f t="shared" si="36"/>
        <v>-0.01074636345</v>
      </c>
      <c r="I72" s="77">
        <f t="shared" si="37"/>
        <v>-0.00001070577945</v>
      </c>
      <c r="J72" s="77">
        <f t="shared" si="38"/>
        <v>-0.0007450315818</v>
      </c>
      <c r="K72" s="77">
        <f t="shared" si="39"/>
        <v>0.02345421517</v>
      </c>
      <c r="L72" s="23">
        <f t="shared" ref="L72:M72" si="54">U93</f>
        <v>-37.1575</v>
      </c>
      <c r="M72" s="23">
        <f t="shared" si="54"/>
        <v>0.926689</v>
      </c>
      <c r="N72" s="78">
        <f t="shared" si="41"/>
        <v>0.02493948732</v>
      </c>
      <c r="O72" s="23"/>
      <c r="P72" s="23"/>
      <c r="Q72" s="93"/>
      <c r="R72" s="93"/>
      <c r="S72" s="79"/>
      <c r="T72" s="65"/>
      <c r="U72" s="65"/>
      <c r="V72" s="79"/>
      <c r="W72" s="94"/>
      <c r="X72" s="65"/>
      <c r="Y72" s="65"/>
      <c r="Z72" s="65"/>
      <c r="AA72" s="65"/>
      <c r="AB72" s="65"/>
      <c r="AC72" s="65"/>
      <c r="AD72" s="65"/>
      <c r="AE72" s="65"/>
      <c r="AF72" s="65"/>
    </row>
    <row r="73">
      <c r="A73" s="76">
        <v>6.0</v>
      </c>
      <c r="B73" s="68" t="s">
        <v>94</v>
      </c>
      <c r="C73" s="77">
        <f t="shared" si="31"/>
        <v>0.5846726304</v>
      </c>
      <c r="D73" s="77">
        <f t="shared" si="32"/>
        <v>0.1439317102</v>
      </c>
      <c r="E73" s="77">
        <f t="shared" si="33"/>
        <v>0.02267534204</v>
      </c>
      <c r="F73" s="77">
        <f t="shared" si="34"/>
        <v>0.02893232454</v>
      </c>
      <c r="G73" s="77">
        <f t="shared" si="35"/>
        <v>0.02687072824</v>
      </c>
      <c r="H73" s="77">
        <f t="shared" si="36"/>
        <v>-0.01262153942</v>
      </c>
      <c r="I73" s="77">
        <f t="shared" si="37"/>
        <v>-0.00002094548987</v>
      </c>
      <c r="J73" s="77">
        <f t="shared" si="38"/>
        <v>-0.001508917664</v>
      </c>
      <c r="K73" s="77">
        <f t="shared" si="39"/>
        <v>0.2070659798</v>
      </c>
      <c r="L73" s="23">
        <f t="shared" ref="L73:M73" si="55">U94</f>
        <v>-27.5857</v>
      </c>
      <c r="M73" s="23">
        <f t="shared" si="55"/>
        <v>6.30602</v>
      </c>
      <c r="N73" s="78">
        <f t="shared" si="41"/>
        <v>0.2285974255</v>
      </c>
      <c r="O73" s="23"/>
      <c r="P73" s="23"/>
      <c r="Q73" s="93"/>
      <c r="R73" s="93"/>
      <c r="S73" s="79"/>
      <c r="T73" s="65"/>
      <c r="U73" s="79"/>
      <c r="V73" s="79"/>
      <c r="W73" s="94"/>
      <c r="X73" s="65"/>
      <c r="Y73" s="65"/>
      <c r="Z73" s="65"/>
      <c r="AA73" s="65"/>
      <c r="AB73" s="65"/>
      <c r="AC73" s="65"/>
      <c r="AD73" s="65"/>
      <c r="AE73" s="65"/>
      <c r="AF73" s="65"/>
    </row>
    <row r="74">
      <c r="A74" s="76">
        <v>6.0</v>
      </c>
      <c r="B74" s="68" t="s">
        <v>96</v>
      </c>
      <c r="C74" s="77">
        <f t="shared" si="31"/>
        <v>0.6073922133</v>
      </c>
      <c r="D74" s="77">
        <f t="shared" si="32"/>
        <v>0.1580024213</v>
      </c>
      <c r="E74" s="77">
        <f t="shared" si="33"/>
        <v>0.02925893662</v>
      </c>
      <c r="F74" s="77">
        <f t="shared" si="34"/>
        <v>0.02672740628</v>
      </c>
      <c r="G74" s="77">
        <f t="shared" si="35"/>
        <v>0.0269574156</v>
      </c>
      <c r="H74" s="77">
        <f t="shared" si="36"/>
        <v>-0.01719651787</v>
      </c>
      <c r="I74" s="77">
        <f t="shared" si="37"/>
        <v>-0.00003121428546</v>
      </c>
      <c r="J74" s="77">
        <f t="shared" si="38"/>
        <v>-0.001172790504</v>
      </c>
      <c r="K74" s="77">
        <f t="shared" si="39"/>
        <v>0.1700449365</v>
      </c>
      <c r="L74" s="23">
        <f t="shared" ref="L74:M74" si="56">U95</f>
        <v>-28.0173</v>
      </c>
      <c r="M74" s="23">
        <f t="shared" si="56"/>
        <v>2.93076</v>
      </c>
      <c r="N74" s="78">
        <f t="shared" si="41"/>
        <v>0.1046053688</v>
      </c>
      <c r="O74" s="23"/>
      <c r="P74" s="23"/>
      <c r="Q74" s="93"/>
      <c r="R74" s="93"/>
      <c r="S74" s="79"/>
      <c r="T74" s="65"/>
      <c r="U74" s="79"/>
      <c r="V74" s="79"/>
      <c r="W74" s="94"/>
      <c r="X74" s="65"/>
      <c r="Y74" s="65"/>
      <c r="Z74" s="65"/>
      <c r="AA74" s="65"/>
      <c r="AB74" s="65"/>
      <c r="AC74" s="65"/>
      <c r="AD74" s="65"/>
      <c r="AE74" s="65"/>
      <c r="AF74" s="65"/>
    </row>
    <row r="75">
      <c r="A75" s="76">
        <v>6.0</v>
      </c>
      <c r="B75" s="68" t="s">
        <v>98</v>
      </c>
      <c r="C75" s="77">
        <f t="shared" si="31"/>
        <v>0.6386854006</v>
      </c>
      <c r="D75" s="77">
        <f t="shared" si="32"/>
        <v>0.1989514104</v>
      </c>
      <c r="E75" s="77">
        <f t="shared" si="33"/>
        <v>0.0278292259</v>
      </c>
      <c r="F75" s="77">
        <f t="shared" si="34"/>
        <v>0.0256022386</v>
      </c>
      <c r="G75" s="77">
        <f t="shared" si="35"/>
        <v>0.03073794663</v>
      </c>
      <c r="H75" s="77">
        <f t="shared" si="36"/>
        <v>-0.02829504756</v>
      </c>
      <c r="I75" s="77">
        <f t="shared" si="37"/>
        <v>-0.00001747354433</v>
      </c>
      <c r="J75" s="77">
        <f t="shared" si="38"/>
        <v>-0.001306937576</v>
      </c>
      <c r="K75" s="77">
        <f t="shared" si="39"/>
        <v>0.1078743092</v>
      </c>
      <c r="L75" s="23">
        <f t="shared" ref="L75:M75" si="57">U96</f>
        <v>-24.6828</v>
      </c>
      <c r="M75" s="23">
        <f t="shared" si="57"/>
        <v>2.64224</v>
      </c>
      <c r="N75" s="78">
        <f t="shared" si="41"/>
        <v>0.1070478228</v>
      </c>
      <c r="O75" s="23"/>
      <c r="P75" s="23"/>
      <c r="Q75" s="93"/>
      <c r="R75" s="93"/>
      <c r="S75" s="79"/>
      <c r="T75" s="65"/>
      <c r="U75" s="79"/>
      <c r="V75" s="79"/>
      <c r="W75" s="94"/>
      <c r="X75" s="65"/>
      <c r="Y75" s="65"/>
      <c r="Z75" s="65"/>
      <c r="AA75" s="65"/>
      <c r="AB75" s="65"/>
      <c r="AC75" s="65"/>
      <c r="AD75" s="65"/>
      <c r="AE75" s="65"/>
      <c r="AF75" s="65"/>
    </row>
    <row r="76">
      <c r="A76" s="65"/>
      <c r="B76" s="65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</row>
    <row r="77">
      <c r="A77" s="68"/>
      <c r="B77" s="68"/>
      <c r="C77" s="23" t="s">
        <v>82</v>
      </c>
      <c r="E77" s="23" t="s">
        <v>120</v>
      </c>
      <c r="G77" s="23" t="s">
        <v>121</v>
      </c>
      <c r="I77" s="23" t="s">
        <v>122</v>
      </c>
      <c r="K77" s="23" t="s">
        <v>83</v>
      </c>
      <c r="M77" s="23" t="s">
        <v>84</v>
      </c>
      <c r="O77" s="23" t="s">
        <v>85</v>
      </c>
      <c r="Q77" s="23" t="s">
        <v>86</v>
      </c>
      <c r="S77" s="23" t="s">
        <v>123</v>
      </c>
      <c r="U77" s="65"/>
      <c r="V77" s="65"/>
      <c r="W77" s="65"/>
      <c r="X77" s="65"/>
      <c r="Y77" s="71"/>
      <c r="Z77" s="65"/>
      <c r="AA77" s="65"/>
      <c r="AB77" s="65"/>
      <c r="AC77" s="65"/>
      <c r="AD77" s="65"/>
      <c r="AE77" s="65"/>
      <c r="AF77" s="65"/>
    </row>
    <row r="78">
      <c r="A78" s="68" t="s">
        <v>88</v>
      </c>
      <c r="B78" s="68" t="s">
        <v>89</v>
      </c>
      <c r="C78" s="23" t="s">
        <v>151</v>
      </c>
      <c r="D78" s="23" t="s">
        <v>152</v>
      </c>
      <c r="E78" s="23" t="s">
        <v>151</v>
      </c>
      <c r="F78" s="23" t="s">
        <v>152</v>
      </c>
      <c r="G78" s="23" t="s">
        <v>151</v>
      </c>
      <c r="H78" s="23" t="s">
        <v>152</v>
      </c>
      <c r="I78" s="23" t="s">
        <v>151</v>
      </c>
      <c r="J78" s="23" t="s">
        <v>152</v>
      </c>
      <c r="K78" s="23" t="s">
        <v>151</v>
      </c>
      <c r="L78" s="23" t="s">
        <v>152</v>
      </c>
      <c r="M78" s="23" t="s">
        <v>151</v>
      </c>
      <c r="N78" s="23" t="s">
        <v>152</v>
      </c>
      <c r="O78" s="23" t="s">
        <v>151</v>
      </c>
      <c r="P78" s="23" t="s">
        <v>152</v>
      </c>
      <c r="Q78" s="23" t="s">
        <v>151</v>
      </c>
      <c r="R78" s="23" t="s">
        <v>152</v>
      </c>
      <c r="S78" s="23" t="s">
        <v>151</v>
      </c>
      <c r="T78" s="23" t="s">
        <v>152</v>
      </c>
      <c r="U78" s="23" t="s">
        <v>153</v>
      </c>
      <c r="V78" s="23" t="s">
        <v>92</v>
      </c>
      <c r="W78" s="65" t="s">
        <v>154</v>
      </c>
      <c r="X78" s="65"/>
      <c r="Y78" s="65"/>
      <c r="Z78" s="65"/>
      <c r="AA78" s="65"/>
      <c r="AB78" s="65"/>
      <c r="AC78" s="65"/>
      <c r="AD78" s="65"/>
      <c r="AE78" s="65"/>
      <c r="AF78" s="65"/>
    </row>
    <row r="79">
      <c r="A79" s="106">
        <v>0.0</v>
      </c>
      <c r="B79" s="107">
        <v>0.0</v>
      </c>
      <c r="C79" s="84">
        <v>-19.7851</v>
      </c>
      <c r="D79" s="106">
        <v>0.619117</v>
      </c>
      <c r="E79" s="84">
        <v>-84.2306</v>
      </c>
      <c r="F79" s="106">
        <v>0.349195</v>
      </c>
      <c r="G79" s="108">
        <v>0.0</v>
      </c>
      <c r="H79" s="106">
        <v>0.0</v>
      </c>
      <c r="I79" s="106">
        <v>-1450.48</v>
      </c>
      <c r="J79" s="106">
        <v>0.003383</v>
      </c>
      <c r="K79" s="106">
        <v>-611.793</v>
      </c>
      <c r="L79" s="109">
        <v>0.001059</v>
      </c>
      <c r="M79" s="107">
        <v>108.0</v>
      </c>
      <c r="N79" s="106">
        <v>0.01228</v>
      </c>
      <c r="O79" s="107">
        <v>144.0</v>
      </c>
      <c r="P79" s="109">
        <v>1.52E-4</v>
      </c>
      <c r="Q79" s="107">
        <v>1804.93</v>
      </c>
      <c r="R79" s="106">
        <v>1.26E-4</v>
      </c>
      <c r="S79" s="107">
        <v>-1660.0</v>
      </c>
      <c r="T79" s="106">
        <v>0.014689</v>
      </c>
      <c r="U79" s="88">
        <v>-70.0</v>
      </c>
      <c r="V79" s="88">
        <v>98.9783</v>
      </c>
      <c r="W79" s="109">
        <v>5370000.0</v>
      </c>
      <c r="X79" s="65"/>
      <c r="Y79" s="65"/>
      <c r="Z79" s="65"/>
      <c r="AA79" s="65"/>
      <c r="AB79" s="65"/>
      <c r="AC79" s="65"/>
      <c r="AD79" s="65"/>
      <c r="AE79" s="65"/>
      <c r="AF79" s="65"/>
    </row>
    <row r="80">
      <c r="A80" s="106">
        <v>0.0</v>
      </c>
      <c r="B80" s="107">
        <v>1.0</v>
      </c>
      <c r="C80" s="84">
        <v>-16.0481</v>
      </c>
      <c r="D80" s="106">
        <v>0.123059</v>
      </c>
      <c r="E80" s="84">
        <v>-4.211</v>
      </c>
      <c r="F80" s="106">
        <v>0.870649</v>
      </c>
      <c r="G80" s="108">
        <v>-1316.72</v>
      </c>
      <c r="H80" s="106">
        <v>0.001461</v>
      </c>
      <c r="I80" s="106">
        <v>-1250.68</v>
      </c>
      <c r="J80" s="106">
        <v>6.4E-4</v>
      </c>
      <c r="K80" s="106">
        <v>-711.104</v>
      </c>
      <c r="L80" s="109">
        <v>2.9E-4</v>
      </c>
      <c r="M80" s="107">
        <v>856.0</v>
      </c>
      <c r="N80" s="106">
        <v>3.71E-4</v>
      </c>
      <c r="O80" s="107">
        <v>0.0</v>
      </c>
      <c r="P80" s="109">
        <v>6.53E-9</v>
      </c>
      <c r="Q80" s="107">
        <v>1654.31</v>
      </c>
      <c r="R80" s="109">
        <v>4.55E-5</v>
      </c>
      <c r="S80" s="107">
        <v>-1660.0</v>
      </c>
      <c r="T80" s="106">
        <v>0.003485</v>
      </c>
      <c r="U80" s="88">
        <v>-13.9635</v>
      </c>
      <c r="V80" s="88">
        <v>33.0989</v>
      </c>
      <c r="W80" s="109">
        <v>4.8E7</v>
      </c>
      <c r="X80" s="65"/>
      <c r="Y80" s="65"/>
      <c r="Z80" s="65"/>
      <c r="AA80" s="65"/>
      <c r="AB80" s="65"/>
      <c r="AC80" s="65"/>
      <c r="AD80" s="65"/>
      <c r="AE80" s="65"/>
      <c r="AF80" s="65"/>
    </row>
    <row r="81">
      <c r="A81" s="106">
        <v>0.0</v>
      </c>
      <c r="B81" s="107">
        <v>2.0</v>
      </c>
      <c r="C81" s="84">
        <v>-18.5585</v>
      </c>
      <c r="D81" s="106">
        <v>0.477656</v>
      </c>
      <c r="E81" s="84">
        <v>-25.2566</v>
      </c>
      <c r="F81" s="109">
        <v>0.498351</v>
      </c>
      <c r="G81" s="108">
        <v>0.0</v>
      </c>
      <c r="H81" s="109">
        <v>2.79E-9</v>
      </c>
      <c r="I81" s="106">
        <v>-1614.57</v>
      </c>
      <c r="J81" s="109">
        <v>0.001438</v>
      </c>
      <c r="K81" s="106">
        <v>-525.647</v>
      </c>
      <c r="L81" s="109">
        <v>0.001915</v>
      </c>
      <c r="M81" s="107">
        <v>455.0</v>
      </c>
      <c r="N81" s="106">
        <v>0.004814</v>
      </c>
      <c r="O81" s="107">
        <v>54.8</v>
      </c>
      <c r="P81" s="106">
        <v>0.001218</v>
      </c>
      <c r="Q81" s="107">
        <v>551.365</v>
      </c>
      <c r="R81" s="106">
        <v>0.001137</v>
      </c>
      <c r="S81" s="107">
        <v>-1660.0</v>
      </c>
      <c r="T81" s="106">
        <v>0.013471</v>
      </c>
      <c r="U81" s="88">
        <v>-44.3</v>
      </c>
      <c r="V81" s="88">
        <v>98.0168</v>
      </c>
      <c r="W81" s="109">
        <v>5470000.0</v>
      </c>
      <c r="X81" s="65"/>
      <c r="Y81" s="65"/>
      <c r="Z81" s="65"/>
      <c r="AA81" s="65"/>
      <c r="AB81" s="65"/>
      <c r="AC81" s="65"/>
      <c r="AD81" s="65"/>
      <c r="AE81" s="65"/>
      <c r="AF81" s="65"/>
    </row>
    <row r="82">
      <c r="A82" s="106">
        <v>1.0</v>
      </c>
      <c r="B82" s="107">
        <v>0.0</v>
      </c>
      <c r="C82" s="84">
        <v>-21.5516</v>
      </c>
      <c r="D82" s="106">
        <v>0.011512</v>
      </c>
      <c r="E82" s="84">
        <v>-267.481</v>
      </c>
      <c r="F82" s="106">
        <v>0.877806</v>
      </c>
      <c r="G82" s="108">
        <v>-2586.51</v>
      </c>
      <c r="H82" s="106">
        <v>0.059738</v>
      </c>
      <c r="I82" s="106">
        <v>-2569.33</v>
      </c>
      <c r="J82" s="109">
        <v>0.045971</v>
      </c>
      <c r="K82" s="106">
        <v>-510.353</v>
      </c>
      <c r="L82" s="109">
        <v>4.15E-5</v>
      </c>
      <c r="M82" s="107">
        <v>2410.0</v>
      </c>
      <c r="N82" s="106">
        <v>0.001583</v>
      </c>
      <c r="O82" s="107">
        <v>208.0</v>
      </c>
      <c r="P82" s="106">
        <v>5.06E-4</v>
      </c>
      <c r="Q82" s="107">
        <v>2571.84</v>
      </c>
      <c r="R82" s="106">
        <v>0.001936</v>
      </c>
      <c r="S82" s="107">
        <v>-1660.0</v>
      </c>
      <c r="T82" s="106">
        <v>9.06E-4</v>
      </c>
      <c r="U82" s="88">
        <v>-500.0</v>
      </c>
      <c r="V82" s="88">
        <v>11.3123</v>
      </c>
      <c r="W82" s="109">
        <v>4.11E8</v>
      </c>
      <c r="X82" s="65"/>
      <c r="Y82" s="65"/>
      <c r="Z82" s="65"/>
      <c r="AA82" s="65"/>
      <c r="AB82" s="65"/>
      <c r="AC82" s="65"/>
      <c r="AD82" s="65"/>
      <c r="AE82" s="65"/>
      <c r="AF82" s="65"/>
    </row>
    <row r="83">
      <c r="A83" s="106">
        <v>1.0</v>
      </c>
      <c r="B83" s="107">
        <v>1.0</v>
      </c>
      <c r="C83" s="84">
        <v>-16.0518</v>
      </c>
      <c r="D83" s="106">
        <v>0.002557</v>
      </c>
      <c r="E83" s="84">
        <v>-179.797</v>
      </c>
      <c r="F83" s="106">
        <v>0.927518</v>
      </c>
      <c r="G83" s="108">
        <v>-2133.78</v>
      </c>
      <c r="H83" s="106">
        <v>0.040828</v>
      </c>
      <c r="I83" s="106">
        <v>-2314.87</v>
      </c>
      <c r="J83" s="109">
        <v>0.021976</v>
      </c>
      <c r="K83" s="106">
        <v>-701.713</v>
      </c>
      <c r="L83" s="109">
        <v>9.15E-6</v>
      </c>
      <c r="M83" s="107">
        <v>1400.0</v>
      </c>
      <c r="N83" s="106">
        <v>0.004935</v>
      </c>
      <c r="O83" s="107">
        <v>154.0</v>
      </c>
      <c r="P83" s="106">
        <v>4.39E-4</v>
      </c>
      <c r="Q83" s="107">
        <v>1976.95</v>
      </c>
      <c r="R83" s="106">
        <v>0.001574</v>
      </c>
      <c r="S83" s="107">
        <v>-1660.0</v>
      </c>
      <c r="T83" s="109">
        <v>1.62E-4</v>
      </c>
      <c r="U83" s="88">
        <v>-295.0</v>
      </c>
      <c r="V83" s="88">
        <v>3.28078</v>
      </c>
      <c r="W83" s="109">
        <v>4.88E9</v>
      </c>
      <c r="X83" s="65"/>
      <c r="Y83" s="65"/>
      <c r="Z83" s="65"/>
      <c r="AA83" s="65"/>
      <c r="AB83" s="65"/>
      <c r="AC83" s="65"/>
      <c r="AD83" s="65"/>
      <c r="AE83" s="65"/>
      <c r="AF83" s="65"/>
    </row>
    <row r="84">
      <c r="A84" s="106">
        <v>1.0</v>
      </c>
      <c r="B84" s="107">
        <v>2.0</v>
      </c>
      <c r="C84" s="84">
        <v>-16.2804</v>
      </c>
      <c r="D84" s="106">
        <v>4.13E-4</v>
      </c>
      <c r="E84" s="84">
        <v>-75.7844</v>
      </c>
      <c r="F84" s="106">
        <v>0.961548</v>
      </c>
      <c r="G84" s="108">
        <v>-1188.27</v>
      </c>
      <c r="H84" s="106">
        <v>0.020223</v>
      </c>
      <c r="I84" s="106">
        <v>-1912.66</v>
      </c>
      <c r="J84" s="109">
        <v>0.005599</v>
      </c>
      <c r="K84" s="106">
        <v>-683.923</v>
      </c>
      <c r="L84" s="109">
        <v>9.12E-7</v>
      </c>
      <c r="M84" s="107">
        <v>696.0</v>
      </c>
      <c r="N84" s="106">
        <v>0.010867</v>
      </c>
      <c r="O84" s="107">
        <v>82.1</v>
      </c>
      <c r="P84" s="109">
        <v>2.66E-4</v>
      </c>
      <c r="Q84" s="107">
        <v>995.28</v>
      </c>
      <c r="R84" s="106">
        <v>0.001056</v>
      </c>
      <c r="S84" s="107">
        <v>-1660.0</v>
      </c>
      <c r="T84" s="109">
        <v>2.79E-5</v>
      </c>
      <c r="U84" s="88">
        <v>-99.0</v>
      </c>
      <c r="V84" s="88">
        <v>1.75992</v>
      </c>
      <c r="W84" s="109">
        <v>1.7E10</v>
      </c>
      <c r="X84" s="65"/>
      <c r="Y84" s="65"/>
      <c r="Z84" s="65"/>
      <c r="AA84" s="65"/>
      <c r="AB84" s="65"/>
      <c r="AC84" s="65"/>
      <c r="AD84" s="65"/>
      <c r="AE84" s="65"/>
      <c r="AF84" s="65"/>
    </row>
    <row r="85">
      <c r="A85" s="106">
        <v>2.0</v>
      </c>
      <c r="B85" s="107">
        <v>0.0</v>
      </c>
      <c r="C85" s="84">
        <v>-21.3327</v>
      </c>
      <c r="D85" s="106">
        <v>0.023289</v>
      </c>
      <c r="E85" s="84">
        <v>-172.442</v>
      </c>
      <c r="F85" s="106">
        <v>0.819585</v>
      </c>
      <c r="G85" s="108">
        <v>-1846.62</v>
      </c>
      <c r="H85" s="106">
        <v>0.038764</v>
      </c>
      <c r="I85" s="106">
        <v>-1861.67</v>
      </c>
      <c r="J85" s="106">
        <v>0.073497</v>
      </c>
      <c r="K85" s="106">
        <v>-1623.84</v>
      </c>
      <c r="L85" s="109">
        <v>0.027739</v>
      </c>
      <c r="M85" s="107">
        <v>1050.0</v>
      </c>
      <c r="N85" s="106">
        <v>0.0039</v>
      </c>
      <c r="O85" s="107">
        <v>144.0</v>
      </c>
      <c r="P85" s="106">
        <v>2.97E-4</v>
      </c>
      <c r="Q85" s="107">
        <v>1861.27</v>
      </c>
      <c r="R85" s="106">
        <v>0.001525</v>
      </c>
      <c r="S85" s="107">
        <v>-1660.0</v>
      </c>
      <c r="T85" s="106">
        <v>0.011405</v>
      </c>
      <c r="U85" s="88">
        <v>-407.0</v>
      </c>
      <c r="V85" s="88">
        <v>10.0986</v>
      </c>
      <c r="W85" s="109">
        <v>5.15E8</v>
      </c>
      <c r="X85" s="65"/>
      <c r="Y85" s="65"/>
      <c r="Z85" s="65"/>
      <c r="AA85" s="65"/>
      <c r="AB85" s="65"/>
      <c r="AC85" s="65"/>
      <c r="AD85" s="65"/>
      <c r="AE85" s="65"/>
      <c r="AF85" s="65"/>
    </row>
    <row r="86">
      <c r="A86" s="106">
        <v>2.0</v>
      </c>
      <c r="B86" s="107">
        <v>1.0</v>
      </c>
      <c r="C86" s="84">
        <v>-17.5986</v>
      </c>
      <c r="D86" s="106">
        <v>0.007262</v>
      </c>
      <c r="E86" s="84">
        <v>-109.005</v>
      </c>
      <c r="F86" s="106">
        <v>0.878047</v>
      </c>
      <c r="G86" s="108">
        <v>-1231.85</v>
      </c>
      <c r="H86" s="106">
        <v>0.040819</v>
      </c>
      <c r="I86" s="106">
        <v>-1305.62</v>
      </c>
      <c r="J86" s="106">
        <v>0.058033</v>
      </c>
      <c r="K86" s="106">
        <v>-1553.87</v>
      </c>
      <c r="L86" s="106">
        <v>0.006689</v>
      </c>
      <c r="M86" s="107">
        <v>1120.0</v>
      </c>
      <c r="N86" s="106">
        <v>0.005294</v>
      </c>
      <c r="O86" s="107">
        <v>99.0</v>
      </c>
      <c r="P86" s="106">
        <v>2.6E-4</v>
      </c>
      <c r="Q86" s="107">
        <v>1261.87</v>
      </c>
      <c r="R86" s="106">
        <v>0.001584</v>
      </c>
      <c r="S86" s="107">
        <v>-1660.0</v>
      </c>
      <c r="T86" s="106">
        <v>0.002012</v>
      </c>
      <c r="U86" s="88">
        <v>-228.0</v>
      </c>
      <c r="V86" s="88">
        <v>3.20233</v>
      </c>
      <c r="W86" s="109">
        <v>5.13E9</v>
      </c>
      <c r="X86" s="65"/>
      <c r="Y86" s="65"/>
      <c r="Z86" s="65"/>
      <c r="AA86" s="65"/>
      <c r="AB86" s="65"/>
      <c r="AC86" s="65"/>
      <c r="AD86" s="65"/>
      <c r="AE86" s="65"/>
      <c r="AF86" s="65"/>
    </row>
    <row r="87">
      <c r="A87" s="106">
        <v>2.0</v>
      </c>
      <c r="B87" s="107">
        <v>2.0</v>
      </c>
      <c r="C87" s="84">
        <v>-15.8023</v>
      </c>
      <c r="D87" s="106">
        <v>0.006794</v>
      </c>
      <c r="E87" s="84">
        <v>-62.1718</v>
      </c>
      <c r="F87" s="106">
        <v>0.900906</v>
      </c>
      <c r="G87" s="108">
        <v>-775.129</v>
      </c>
      <c r="H87" s="106">
        <v>0.032257</v>
      </c>
      <c r="I87" s="106">
        <v>-815.097</v>
      </c>
      <c r="J87" s="106">
        <v>0.048518</v>
      </c>
      <c r="K87" s="106">
        <v>-1653.96</v>
      </c>
      <c r="L87" s="106">
        <v>0.001584</v>
      </c>
      <c r="M87" s="107">
        <v>678.0</v>
      </c>
      <c r="N87" s="106">
        <v>0.007992</v>
      </c>
      <c r="O87" s="107">
        <v>61.8</v>
      </c>
      <c r="P87" s="106">
        <v>1.94E-4</v>
      </c>
      <c r="Q87" s="107">
        <v>783.798</v>
      </c>
      <c r="R87" s="106">
        <v>0.001306</v>
      </c>
      <c r="S87" s="107">
        <v>-1660.0</v>
      </c>
      <c r="T87" s="106">
        <v>4.5E-4</v>
      </c>
      <c r="U87" s="88">
        <v>-118.0</v>
      </c>
      <c r="V87" s="88">
        <v>2.49656</v>
      </c>
      <c r="W87" s="109">
        <v>8.43E9</v>
      </c>
      <c r="X87" s="65"/>
      <c r="Y87" s="65"/>
      <c r="Z87" s="65"/>
      <c r="AA87" s="65"/>
      <c r="AB87" s="65"/>
      <c r="AC87" s="65"/>
      <c r="AD87" s="65"/>
      <c r="AE87" s="65"/>
      <c r="AF87" s="65"/>
    </row>
    <row r="88">
      <c r="A88" s="106">
        <v>3.0</v>
      </c>
      <c r="B88" s="107">
        <v>0.0</v>
      </c>
      <c r="C88" s="84">
        <v>-33.1527</v>
      </c>
      <c r="D88" s="106">
        <v>0.263175</v>
      </c>
      <c r="E88" s="84">
        <v>-74.6921</v>
      </c>
      <c r="F88" s="106">
        <v>0.665795</v>
      </c>
      <c r="G88" s="108">
        <v>-1299.52</v>
      </c>
      <c r="H88" s="106">
        <v>0.012076</v>
      </c>
      <c r="I88" s="106">
        <v>-1325.15</v>
      </c>
      <c r="J88" s="106">
        <v>0.013271</v>
      </c>
      <c r="K88" s="106">
        <v>-1072.72</v>
      </c>
      <c r="L88" s="109">
        <v>0.020542</v>
      </c>
      <c r="M88" s="107">
        <v>637.0</v>
      </c>
      <c r="N88" s="106">
        <v>0.004499</v>
      </c>
      <c r="O88" s="107">
        <v>90.9</v>
      </c>
      <c r="P88" s="109">
        <v>9.74E-5</v>
      </c>
      <c r="Q88" s="107">
        <v>1316.48</v>
      </c>
      <c r="R88" s="106">
        <v>3.77E-4</v>
      </c>
      <c r="S88" s="107">
        <v>-1660.0</v>
      </c>
      <c r="T88" s="106">
        <v>0.020167</v>
      </c>
      <c r="U88" s="88">
        <v>-144.0</v>
      </c>
      <c r="V88" s="88">
        <v>9.55166</v>
      </c>
      <c r="W88" s="109">
        <v>5.76E8</v>
      </c>
      <c r="X88" s="65"/>
      <c r="Y88" s="65"/>
      <c r="Z88" s="65"/>
      <c r="AA88" s="65"/>
      <c r="AB88" s="65"/>
      <c r="AC88" s="65"/>
      <c r="AD88" s="65"/>
      <c r="AE88" s="65"/>
      <c r="AF88" s="65"/>
    </row>
    <row r="89">
      <c r="A89" s="106">
        <v>3.0</v>
      </c>
      <c r="B89" s="107">
        <v>1.0</v>
      </c>
      <c r="C89" s="84">
        <v>-31.8803</v>
      </c>
      <c r="D89" s="106">
        <v>0.071582</v>
      </c>
      <c r="E89" s="84">
        <v>-68.988</v>
      </c>
      <c r="F89" s="106">
        <v>0.845886</v>
      </c>
      <c r="G89" s="108">
        <v>-944.338</v>
      </c>
      <c r="H89" s="106">
        <v>0.015911</v>
      </c>
      <c r="I89" s="106">
        <v>-923.936</v>
      </c>
      <c r="J89" s="106">
        <v>0.023273</v>
      </c>
      <c r="K89" s="106">
        <v>-911.916</v>
      </c>
      <c r="L89" s="109">
        <v>0.025833</v>
      </c>
      <c r="M89" s="107">
        <v>689.0</v>
      </c>
      <c r="N89" s="106">
        <v>0.006597</v>
      </c>
      <c r="O89" s="107">
        <v>67.1</v>
      </c>
      <c r="P89" s="106">
        <v>1.45E-4</v>
      </c>
      <c r="Q89" s="107">
        <v>907.781</v>
      </c>
      <c r="R89" s="106">
        <v>7.36E-4</v>
      </c>
      <c r="S89" s="107">
        <v>-1660.0</v>
      </c>
      <c r="T89" s="106">
        <v>0.010037</v>
      </c>
      <c r="U89" s="88">
        <v>-132.0</v>
      </c>
      <c r="V89" s="88">
        <v>5.53532</v>
      </c>
      <c r="W89" s="109">
        <v>1.72E9</v>
      </c>
      <c r="X89" s="65"/>
      <c r="Y89" s="65"/>
      <c r="Z89" s="65"/>
      <c r="AA89" s="65"/>
      <c r="AB89" s="65"/>
      <c r="AC89" s="65"/>
      <c r="AD89" s="65"/>
      <c r="AE89" s="65"/>
      <c r="AF89" s="65"/>
    </row>
    <row r="90">
      <c r="A90" s="106">
        <v>3.0</v>
      </c>
      <c r="B90" s="107">
        <v>2.0</v>
      </c>
      <c r="C90" s="84">
        <v>-25.7059</v>
      </c>
      <c r="D90" s="106">
        <v>0.186528</v>
      </c>
      <c r="E90" s="84">
        <v>-48.4154</v>
      </c>
      <c r="F90" s="106">
        <v>0.7571</v>
      </c>
      <c r="G90" s="108">
        <v>-675.404</v>
      </c>
      <c r="H90" s="106">
        <v>0.012264</v>
      </c>
      <c r="I90" s="106">
        <v>-601.482</v>
      </c>
      <c r="J90" s="106">
        <v>0.027687</v>
      </c>
      <c r="K90" s="106">
        <v>-922.077</v>
      </c>
      <c r="L90" s="109">
        <v>0.007235</v>
      </c>
      <c r="M90" s="107">
        <v>563.0</v>
      </c>
      <c r="N90" s="106">
        <v>0.006755</v>
      </c>
      <c r="O90" s="107">
        <v>50.0</v>
      </c>
      <c r="P90" s="109">
        <v>1.27E-4</v>
      </c>
      <c r="Q90" s="107">
        <v>622.248</v>
      </c>
      <c r="R90" s="106">
        <v>6.54E-4</v>
      </c>
      <c r="S90" s="107">
        <v>-1660.0</v>
      </c>
      <c r="T90" s="106">
        <v>0.001649</v>
      </c>
      <c r="U90" s="88">
        <v>-71.6</v>
      </c>
      <c r="V90" s="88">
        <v>3.98876</v>
      </c>
      <c r="W90" s="109">
        <v>3.3E9</v>
      </c>
      <c r="X90" s="65"/>
      <c r="Y90" s="65"/>
      <c r="Z90" s="65"/>
      <c r="AA90" s="65"/>
      <c r="AB90" s="65"/>
      <c r="AC90" s="65"/>
      <c r="AD90" s="65"/>
      <c r="AE90" s="65"/>
      <c r="AF90" s="65"/>
    </row>
    <row r="91">
      <c r="A91" s="106">
        <v>4.0</v>
      </c>
      <c r="B91" s="107">
        <v>0.0</v>
      </c>
      <c r="C91" s="84">
        <v>-27.9117</v>
      </c>
      <c r="D91" s="106">
        <v>0.945023</v>
      </c>
      <c r="E91" s="84">
        <v>-27.8125</v>
      </c>
      <c r="F91" s="106">
        <v>0.05186</v>
      </c>
      <c r="G91" s="108">
        <v>-1097.25</v>
      </c>
      <c r="H91" s="106">
        <v>3.22E-4</v>
      </c>
      <c r="I91" s="106">
        <v>-1106.09</v>
      </c>
      <c r="J91" s="106">
        <v>3.74E-4</v>
      </c>
      <c r="K91" s="106">
        <v>-683.804</v>
      </c>
      <c r="L91" s="109">
        <v>6.19E-4</v>
      </c>
      <c r="M91" s="107">
        <v>203.0</v>
      </c>
      <c r="N91" s="109">
        <v>5.73E-4</v>
      </c>
      <c r="O91" s="107">
        <v>99.1</v>
      </c>
      <c r="P91" s="109">
        <v>2.38E-6</v>
      </c>
      <c r="Q91" s="107">
        <v>1007.15</v>
      </c>
      <c r="R91" s="109">
        <v>1.43E-5</v>
      </c>
      <c r="S91" s="107">
        <v>-1660.0</v>
      </c>
      <c r="T91" s="106">
        <v>0.001212</v>
      </c>
      <c r="U91" s="88">
        <v>-30.8917</v>
      </c>
      <c r="V91" s="88">
        <v>1.5422</v>
      </c>
      <c r="W91" s="109">
        <v>2.21E10</v>
      </c>
      <c r="X91" s="65"/>
      <c r="Y91" s="99"/>
      <c r="Z91" s="65"/>
      <c r="AA91" s="65"/>
      <c r="AB91" s="65"/>
      <c r="AC91" s="65"/>
      <c r="AD91" s="65"/>
      <c r="AE91" s="65"/>
      <c r="AF91" s="65"/>
    </row>
    <row r="92">
      <c r="A92" s="106">
        <v>4.0</v>
      </c>
      <c r="B92" s="107">
        <v>1.0</v>
      </c>
      <c r="C92" s="84">
        <v>-32.5027</v>
      </c>
      <c r="D92" s="106">
        <v>0.939113</v>
      </c>
      <c r="E92" s="84">
        <v>-37.4867</v>
      </c>
      <c r="F92" s="106">
        <v>0.057013</v>
      </c>
      <c r="G92" s="108">
        <v>-859.647</v>
      </c>
      <c r="H92" s="106">
        <v>5.72E-4</v>
      </c>
      <c r="I92" s="106">
        <v>-830.588</v>
      </c>
      <c r="J92" s="106">
        <v>6.56E-4</v>
      </c>
      <c r="K92" s="106">
        <v>-627.419</v>
      </c>
      <c r="L92" s="109">
        <v>0.001013</v>
      </c>
      <c r="M92" s="107">
        <v>325.0</v>
      </c>
      <c r="N92" s="109">
        <v>6.44E-4</v>
      </c>
      <c r="O92" s="107">
        <v>64.4</v>
      </c>
      <c r="P92" s="109">
        <v>5.13E-6</v>
      </c>
      <c r="Q92" s="107">
        <v>754.737</v>
      </c>
      <c r="R92" s="109">
        <v>2.5E-5</v>
      </c>
      <c r="S92" s="107">
        <v>-1660.0</v>
      </c>
      <c r="T92" s="106">
        <v>9.59E-4</v>
      </c>
      <c r="U92" s="88">
        <v>-35.6972</v>
      </c>
      <c r="V92" s="88">
        <v>1.05764</v>
      </c>
      <c r="W92" s="109">
        <v>4.7E10</v>
      </c>
      <c r="X92" s="65"/>
      <c r="Y92" s="65"/>
      <c r="Z92" s="65"/>
      <c r="AA92" s="65"/>
      <c r="AB92" s="65"/>
      <c r="AC92" s="65"/>
      <c r="AD92" s="65"/>
      <c r="AE92" s="65"/>
      <c r="AF92" s="65"/>
    </row>
    <row r="93">
      <c r="A93" s="106">
        <v>4.0</v>
      </c>
      <c r="B93" s="107">
        <v>2.0</v>
      </c>
      <c r="C93" s="84">
        <v>-34.9867</v>
      </c>
      <c r="D93" s="106">
        <v>0.891218</v>
      </c>
      <c r="E93" s="84">
        <v>-32.874</v>
      </c>
      <c r="F93" s="106">
        <v>0.103002</v>
      </c>
      <c r="G93" s="108">
        <v>-547.288</v>
      </c>
      <c r="H93" s="106">
        <v>0.001039</v>
      </c>
      <c r="I93" s="106">
        <v>-551.663</v>
      </c>
      <c r="J93" s="106">
        <v>0.001325</v>
      </c>
      <c r="K93" s="106">
        <v>-489.138</v>
      </c>
      <c r="L93" s="109">
        <v>0.001731</v>
      </c>
      <c r="M93" s="107">
        <v>364.0</v>
      </c>
      <c r="N93" s="109">
        <v>0.001097</v>
      </c>
      <c r="O93" s="107">
        <v>42.5</v>
      </c>
      <c r="P93" s="109">
        <v>9.36E-6</v>
      </c>
      <c r="Q93" s="107">
        <v>511.71</v>
      </c>
      <c r="R93" s="109">
        <v>5.41E-5</v>
      </c>
      <c r="S93" s="107">
        <v>-1660.0</v>
      </c>
      <c r="T93" s="106">
        <v>5.25E-4</v>
      </c>
      <c r="U93" s="88">
        <v>-37.1575</v>
      </c>
      <c r="V93" s="88">
        <v>0.926689</v>
      </c>
      <c r="W93" s="109">
        <v>6.12E10</v>
      </c>
      <c r="X93" s="65"/>
      <c r="Y93" s="65"/>
      <c r="Z93" s="65"/>
      <c r="AA93" s="65"/>
      <c r="AB93" s="65"/>
      <c r="AC93" s="65"/>
      <c r="AD93" s="65"/>
      <c r="AE93" s="65"/>
      <c r="AF93" s="65"/>
    </row>
    <row r="94">
      <c r="A94" s="106">
        <v>5.0</v>
      </c>
      <c r="B94" s="107">
        <v>0.0</v>
      </c>
      <c r="C94" s="84">
        <v>-22.8568</v>
      </c>
      <c r="D94" s="106">
        <v>0.705637</v>
      </c>
      <c r="E94" s="84">
        <v>-13.9441</v>
      </c>
      <c r="F94" s="106">
        <v>0.284741</v>
      </c>
      <c r="G94" s="108">
        <v>-736.767</v>
      </c>
      <c r="H94" s="106">
        <v>8.49E-4</v>
      </c>
      <c r="I94" s="106">
        <v>-818.583</v>
      </c>
      <c r="J94" s="106">
        <v>9.75E-4</v>
      </c>
      <c r="K94" s="106">
        <v>-415.964</v>
      </c>
      <c r="L94" s="109">
        <v>0.001782</v>
      </c>
      <c r="M94" s="107">
        <v>138.0</v>
      </c>
      <c r="N94" s="109">
        <v>0.002523</v>
      </c>
      <c r="O94" s="107">
        <v>98.6</v>
      </c>
      <c r="P94" s="109">
        <v>5.86E-6</v>
      </c>
      <c r="Q94" s="107">
        <v>924.99</v>
      </c>
      <c r="R94" s="109">
        <v>4.5E-5</v>
      </c>
      <c r="S94" s="107">
        <v>-1660.0</v>
      </c>
      <c r="T94" s="106">
        <v>0.003441</v>
      </c>
      <c r="U94" s="88">
        <v>-27.5857</v>
      </c>
      <c r="V94" s="88">
        <v>6.30602</v>
      </c>
      <c r="W94" s="109">
        <v>1.32E9</v>
      </c>
      <c r="X94" s="65"/>
      <c r="Y94" s="65"/>
      <c r="Z94" s="65"/>
      <c r="AA94" s="65"/>
      <c r="AB94" s="65"/>
      <c r="AC94" s="65"/>
      <c r="AD94" s="65"/>
      <c r="AE94" s="65"/>
      <c r="AF94" s="65"/>
    </row>
    <row r="95">
      <c r="A95" s="106">
        <v>5.0</v>
      </c>
      <c r="B95" s="107">
        <v>1.0</v>
      </c>
      <c r="C95" s="84">
        <v>-23.8787</v>
      </c>
      <c r="D95" s="106">
        <v>0.712664</v>
      </c>
      <c r="E95" s="84">
        <v>-16.0121</v>
      </c>
      <c r="F95" s="106">
        <v>0.276466</v>
      </c>
      <c r="G95" s="108">
        <v>-678.045</v>
      </c>
      <c r="H95" s="106">
        <v>0.001209</v>
      </c>
      <c r="I95" s="106">
        <v>-668.598</v>
      </c>
      <c r="J95" s="106">
        <v>0.00112</v>
      </c>
      <c r="K95" s="106">
        <v>-387.32</v>
      </c>
      <c r="L95" s="109">
        <v>0.00195</v>
      </c>
      <c r="M95" s="107">
        <v>132.0</v>
      </c>
      <c r="N95" s="109">
        <v>0.00365</v>
      </c>
      <c r="O95" s="107">
        <v>59.9</v>
      </c>
      <c r="P95" s="109">
        <v>1.46E-5</v>
      </c>
      <c r="Q95" s="107">
        <v>575.454</v>
      </c>
      <c r="R95" s="109">
        <v>5.71E-5</v>
      </c>
      <c r="S95" s="107">
        <v>-1660.0</v>
      </c>
      <c r="T95" s="106">
        <v>0.00287</v>
      </c>
      <c r="U95" s="88">
        <v>-28.0173</v>
      </c>
      <c r="V95" s="88">
        <v>2.93076</v>
      </c>
      <c r="W95" s="109">
        <v>6.12E9</v>
      </c>
      <c r="X95" s="65"/>
      <c r="Y95" s="65"/>
      <c r="Z95" s="65"/>
      <c r="AA95" s="65"/>
      <c r="AB95" s="65"/>
      <c r="AC95" s="65"/>
      <c r="AD95" s="65"/>
      <c r="AE95" s="65"/>
      <c r="AF95" s="65"/>
    </row>
    <row r="96">
      <c r="A96" s="106">
        <v>5.0</v>
      </c>
      <c r="B96" s="107">
        <v>2.0</v>
      </c>
      <c r="C96" s="84">
        <v>-24.0751</v>
      </c>
      <c r="D96" s="106">
        <v>0.654807</v>
      </c>
      <c r="E96" s="84">
        <v>-14.7237</v>
      </c>
      <c r="F96" s="106">
        <v>0.333522</v>
      </c>
      <c r="G96" s="108">
        <v>-429.583</v>
      </c>
      <c r="H96" s="106">
        <v>0.001599</v>
      </c>
      <c r="I96" s="106">
        <v>-388.405</v>
      </c>
      <c r="J96" s="106">
        <v>0.001627</v>
      </c>
      <c r="K96" s="106">
        <v>-279.653</v>
      </c>
      <c r="L96" s="109">
        <v>0.002713</v>
      </c>
      <c r="M96" s="107">
        <v>173.0</v>
      </c>
      <c r="N96" s="109">
        <v>0.004037</v>
      </c>
      <c r="O96" s="107">
        <v>58.6</v>
      </c>
      <c r="P96" s="109">
        <v>7.36E-6</v>
      </c>
      <c r="Q96" s="107">
        <v>384.492</v>
      </c>
      <c r="R96" s="109">
        <v>8.39E-5</v>
      </c>
      <c r="S96" s="107">
        <v>-1660.0</v>
      </c>
      <c r="T96" s="106">
        <v>0.001604</v>
      </c>
      <c r="U96" s="88">
        <v>-24.6828</v>
      </c>
      <c r="V96" s="88">
        <v>2.64224</v>
      </c>
      <c r="W96" s="109">
        <v>7.53E9</v>
      </c>
      <c r="X96" s="65"/>
      <c r="Y96" s="65"/>
      <c r="Z96" s="65"/>
      <c r="AA96" s="65"/>
      <c r="AB96" s="65"/>
      <c r="AC96" s="65"/>
      <c r="AD96" s="65"/>
      <c r="AE96" s="65"/>
      <c r="AF96" s="65"/>
    </row>
    <row r="97">
      <c r="A97" s="65"/>
      <c r="B97" s="65"/>
      <c r="C97" s="65"/>
      <c r="D97" s="65"/>
      <c r="E97" s="65"/>
      <c r="F97" s="65"/>
      <c r="G97" s="65"/>
      <c r="H97" s="65"/>
      <c r="I97" s="65"/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5"/>
      <c r="X97" s="65"/>
      <c r="Y97" s="65"/>
      <c r="Z97" s="65"/>
      <c r="AA97" s="65"/>
      <c r="AB97" s="65"/>
      <c r="AC97" s="65"/>
      <c r="AD97" s="65"/>
      <c r="AE97" s="65"/>
      <c r="AF97" s="65"/>
    </row>
    <row r="98">
      <c r="A98" s="65"/>
      <c r="B98" s="65"/>
      <c r="C98" s="110" t="s">
        <v>145</v>
      </c>
      <c r="D98" s="80"/>
      <c r="E98" s="80"/>
      <c r="F98" s="80"/>
      <c r="G98" s="80"/>
      <c r="H98" s="65"/>
      <c r="I98" s="111"/>
      <c r="J98" s="65"/>
      <c r="K98" s="65"/>
      <c r="L98" s="65"/>
      <c r="M98" s="65"/>
      <c r="N98" s="65"/>
      <c r="O98" s="65"/>
      <c r="P98" s="65"/>
      <c r="Q98" s="65"/>
      <c r="R98" s="65"/>
      <c r="S98" s="65"/>
      <c r="T98" s="65"/>
      <c r="U98" s="65"/>
      <c r="V98" s="65"/>
      <c r="W98" s="65"/>
      <c r="X98" s="65"/>
      <c r="Y98" s="65"/>
      <c r="Z98" s="65"/>
      <c r="AA98" s="65"/>
      <c r="AB98" s="65"/>
      <c r="AC98" s="65"/>
      <c r="AD98" s="65"/>
      <c r="AE98" s="65"/>
      <c r="AF98" s="65"/>
    </row>
    <row r="99">
      <c r="A99" s="65"/>
      <c r="B99" s="65"/>
      <c r="D99" s="111" t="s">
        <v>146</v>
      </c>
      <c r="E99" s="111" t="s">
        <v>14</v>
      </c>
      <c r="F99" s="112" t="s">
        <v>147</v>
      </c>
      <c r="G99" s="113" t="s">
        <v>148</v>
      </c>
      <c r="H99" s="113" t="s">
        <v>149</v>
      </c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5"/>
      <c r="AA99" s="65"/>
      <c r="AB99" s="65"/>
      <c r="AC99" s="65"/>
      <c r="AD99" s="65"/>
      <c r="AE99" s="65"/>
      <c r="AF99" s="65"/>
    </row>
    <row r="100">
      <c r="A100" s="65"/>
      <c r="B100" s="65"/>
      <c r="C100" s="111" t="s">
        <v>146</v>
      </c>
      <c r="D100" s="109">
        <v>1.05E-11</v>
      </c>
      <c r="E100" s="109">
        <v>-2.61E-12</v>
      </c>
      <c r="F100" s="109">
        <v>5.22E-11</v>
      </c>
      <c r="G100" s="109">
        <v>6.04E-11</v>
      </c>
      <c r="H100" s="109">
        <v>-2.39E-10</v>
      </c>
      <c r="J100" s="65"/>
      <c r="K100" s="65"/>
      <c r="L100" s="65"/>
      <c r="M100" s="65"/>
      <c r="N100" s="65"/>
      <c r="O100" s="65"/>
      <c r="P100" s="65"/>
      <c r="Q100" s="65"/>
      <c r="R100" s="65"/>
      <c r="S100" s="65"/>
      <c r="T100" s="65"/>
      <c r="U100" s="65"/>
      <c r="V100" s="65"/>
      <c r="W100" s="65"/>
      <c r="X100" s="65"/>
      <c r="Y100" s="65"/>
      <c r="Z100" s="65"/>
      <c r="AA100" s="65"/>
      <c r="AB100" s="65"/>
      <c r="AC100" s="65"/>
      <c r="AD100" s="65"/>
      <c r="AE100" s="65"/>
      <c r="AF100" s="65"/>
    </row>
    <row r="101">
      <c r="A101" s="65"/>
      <c r="B101" s="65"/>
      <c r="C101" s="111" t="s">
        <v>14</v>
      </c>
      <c r="D101" s="109">
        <v>-2.61E-12</v>
      </c>
      <c r="E101" s="109">
        <v>8.03E-11</v>
      </c>
      <c r="F101" s="109">
        <v>-3.16E-9</v>
      </c>
      <c r="G101" s="109">
        <v>6.61E-10</v>
      </c>
      <c r="H101" s="109">
        <v>-1.65E-9</v>
      </c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5"/>
      <c r="AA101" s="65"/>
      <c r="AB101" s="65"/>
      <c r="AC101" s="65"/>
      <c r="AD101" s="65"/>
      <c r="AE101" s="65"/>
      <c r="AF101" s="65"/>
    </row>
    <row r="102">
      <c r="A102" s="65"/>
      <c r="B102" s="65"/>
      <c r="C102" s="112" t="s">
        <v>147</v>
      </c>
      <c r="D102" s="109">
        <v>5.22E-11</v>
      </c>
      <c r="E102" s="109">
        <v>-3.16E-9</v>
      </c>
      <c r="F102" s="109">
        <v>1.48E-7</v>
      </c>
      <c r="G102" s="109">
        <v>-5.24E-8</v>
      </c>
      <c r="H102" s="109">
        <v>9.73E-8</v>
      </c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  <c r="AF102" s="65"/>
    </row>
    <row r="103">
      <c r="A103" s="65"/>
      <c r="B103" s="65"/>
      <c r="C103" s="112" t="s">
        <v>148</v>
      </c>
      <c r="D103" s="109">
        <v>6.04E-11</v>
      </c>
      <c r="E103" s="109">
        <v>6.61E-10</v>
      </c>
      <c r="F103" s="109">
        <v>-5.24E-8</v>
      </c>
      <c r="G103" s="109">
        <v>4.16E-8</v>
      </c>
      <c r="H103" s="109">
        <v>-6.89E-8</v>
      </c>
      <c r="J103" s="65"/>
      <c r="K103" s="65"/>
      <c r="L103" s="65"/>
      <c r="M103" s="65"/>
      <c r="N103" s="65"/>
      <c r="O103" s="65"/>
      <c r="P103" s="65"/>
      <c r="Q103" s="65"/>
      <c r="R103" s="65"/>
      <c r="S103" s="65"/>
      <c r="T103" s="65"/>
      <c r="U103" s="65"/>
      <c r="V103" s="65"/>
      <c r="W103" s="65"/>
      <c r="X103" s="65"/>
      <c r="Y103" s="65"/>
      <c r="Z103" s="65"/>
      <c r="AA103" s="65"/>
      <c r="AB103" s="65"/>
      <c r="AC103" s="65"/>
      <c r="AD103" s="65"/>
      <c r="AE103" s="65"/>
      <c r="AF103" s="65"/>
    </row>
    <row r="104">
      <c r="A104" s="65"/>
      <c r="B104" s="65"/>
      <c r="C104" s="112" t="s">
        <v>149</v>
      </c>
      <c r="D104" s="109">
        <v>-2.39E-10</v>
      </c>
      <c r="E104" s="109">
        <v>-1.65E-9</v>
      </c>
      <c r="F104" s="109">
        <v>9.73E-8</v>
      </c>
      <c r="G104" s="109">
        <v>-6.89E-8</v>
      </c>
      <c r="H104" s="109">
        <v>2.11E-7</v>
      </c>
      <c r="J104" s="65"/>
      <c r="K104" s="65"/>
      <c r="L104" s="65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  <c r="AF104" s="65"/>
    </row>
    <row r="105">
      <c r="A105" s="65"/>
      <c r="B105" s="65"/>
      <c r="C105" s="65"/>
      <c r="D105" s="65"/>
      <c r="E105" s="65"/>
      <c r="F105" s="65"/>
      <c r="G105" s="65"/>
      <c r="H105" s="65"/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</row>
    <row r="106">
      <c r="A106" s="65"/>
      <c r="B106" s="65"/>
      <c r="C106" s="65"/>
      <c r="G106" s="65"/>
      <c r="H106" s="65"/>
      <c r="J106" s="65"/>
      <c r="K106" s="65"/>
      <c r="L106" s="65"/>
      <c r="M106" s="65"/>
      <c r="N106" s="65"/>
      <c r="O106" s="65"/>
      <c r="P106" s="65"/>
      <c r="Q106" s="65"/>
      <c r="R106" s="65"/>
      <c r="S106" s="65"/>
      <c r="T106" s="65"/>
      <c r="U106" s="65"/>
      <c r="V106" s="65"/>
      <c r="W106" s="65"/>
      <c r="X106" s="65"/>
      <c r="Y106" s="65"/>
      <c r="Z106" s="65"/>
      <c r="AA106" s="65"/>
      <c r="AB106" s="65"/>
      <c r="AC106" s="65"/>
      <c r="AD106" s="65"/>
      <c r="AE106" s="65"/>
      <c r="AF106" s="65"/>
    </row>
    <row r="107">
      <c r="A107" s="65"/>
      <c r="B107" s="65"/>
      <c r="C107" s="65"/>
      <c r="D107" s="65"/>
      <c r="E107" s="65"/>
      <c r="F107" s="65"/>
      <c r="G107" s="65"/>
      <c r="H107" s="65"/>
      <c r="I107" s="65"/>
      <c r="J107" s="65"/>
      <c r="K107" s="65"/>
      <c r="L107" s="65"/>
      <c r="M107" s="65"/>
      <c r="N107" s="65"/>
      <c r="O107" s="65"/>
      <c r="P107" s="65"/>
      <c r="Q107" s="65"/>
      <c r="R107" s="65"/>
      <c r="S107" s="65"/>
      <c r="T107" s="65"/>
      <c r="U107" s="65"/>
      <c r="V107" s="65"/>
      <c r="W107" s="65"/>
      <c r="X107" s="65"/>
      <c r="Y107" s="65"/>
      <c r="Z107" s="65"/>
      <c r="AA107" s="65"/>
      <c r="AB107" s="65"/>
      <c r="AC107" s="65"/>
      <c r="AD107" s="65"/>
      <c r="AE107" s="65"/>
      <c r="AF107" s="65"/>
    </row>
    <row r="108">
      <c r="A108" s="68"/>
      <c r="B108" s="68"/>
      <c r="C108" s="23"/>
      <c r="D108" s="2" t="s">
        <v>155</v>
      </c>
      <c r="E108" s="1" t="s">
        <v>156</v>
      </c>
      <c r="F108" s="23"/>
      <c r="G108" s="23"/>
      <c r="H108" s="23"/>
      <c r="I108" s="23"/>
      <c r="J108" s="23"/>
      <c r="K108" s="23"/>
      <c r="L108" s="65"/>
      <c r="M108" s="23"/>
      <c r="N108" s="23"/>
      <c r="O108" s="65"/>
      <c r="P108" s="23"/>
      <c r="S108" s="65"/>
      <c r="T108" s="65"/>
      <c r="U108" s="65"/>
      <c r="V108" s="23"/>
      <c r="W108" s="23"/>
      <c r="X108" s="71"/>
      <c r="Y108" s="71"/>
      <c r="Z108" s="65"/>
      <c r="AA108" s="65"/>
      <c r="AB108" s="65"/>
      <c r="AC108" s="65"/>
      <c r="AD108" s="65"/>
      <c r="AE108" s="65"/>
      <c r="AF108" s="65"/>
    </row>
    <row r="109">
      <c r="A109" s="72"/>
      <c r="B109" s="72"/>
      <c r="C109" s="73"/>
      <c r="E109" s="2" t="s">
        <v>157</v>
      </c>
      <c r="F109" s="73"/>
      <c r="G109" s="73"/>
      <c r="H109" s="73"/>
      <c r="I109" s="2" t="s">
        <v>158</v>
      </c>
      <c r="J109" s="73"/>
      <c r="K109" s="73"/>
      <c r="L109" s="73"/>
      <c r="M109" s="73"/>
      <c r="N109" s="74"/>
      <c r="O109" s="65"/>
      <c r="P109" s="23"/>
      <c r="Q109" s="75"/>
      <c r="R109" s="75"/>
      <c r="S109" s="65"/>
      <c r="T109" s="65"/>
      <c r="U109" s="65"/>
      <c r="V109" s="23"/>
      <c r="W109" s="65"/>
      <c r="X109" s="65"/>
      <c r="Y109" s="65"/>
      <c r="Z109" s="65"/>
      <c r="AA109" s="65"/>
      <c r="AB109" s="65"/>
      <c r="AC109" s="65"/>
      <c r="AD109" s="65"/>
      <c r="AE109" s="65"/>
      <c r="AF109" s="65"/>
    </row>
    <row r="110">
      <c r="A110" s="76"/>
      <c r="B110" s="68"/>
      <c r="C110" s="77"/>
      <c r="D110" s="77"/>
      <c r="E110" s="106">
        <v>640.0</v>
      </c>
      <c r="F110" s="106">
        <v>640.0</v>
      </c>
      <c r="G110" s="106">
        <v>640.0</v>
      </c>
      <c r="H110" s="77"/>
      <c r="I110" s="106">
        <v>680.0</v>
      </c>
      <c r="J110" s="106">
        <v>680.0</v>
      </c>
      <c r="K110" s="106">
        <v>680.0</v>
      </c>
      <c r="L110" s="23"/>
      <c r="M110" s="23"/>
      <c r="N110" s="78"/>
      <c r="O110" s="65"/>
      <c r="P110" s="65"/>
      <c r="Q110" s="65"/>
      <c r="R110" s="65"/>
      <c r="S110" s="71"/>
      <c r="T110" s="65"/>
      <c r="U110" s="65"/>
      <c r="V110" s="71"/>
      <c r="W110" s="94"/>
      <c r="X110" s="65"/>
      <c r="Y110" s="65"/>
      <c r="Z110" s="65"/>
      <c r="AA110" s="65"/>
      <c r="AB110" s="65"/>
      <c r="AC110" s="65"/>
      <c r="AD110" s="65"/>
      <c r="AE110" s="65"/>
      <c r="AF110" s="65"/>
    </row>
    <row r="111">
      <c r="A111" s="76"/>
      <c r="B111" s="68"/>
      <c r="C111" s="77"/>
      <c r="D111" s="77"/>
      <c r="E111" s="106">
        <v>680.0</v>
      </c>
      <c r="F111" s="106">
        <v>680.0</v>
      </c>
      <c r="G111" s="106">
        <v>680.0</v>
      </c>
      <c r="H111" s="77"/>
      <c r="I111" s="106">
        <v>750.0</v>
      </c>
      <c r="J111" s="106">
        <v>750.0</v>
      </c>
      <c r="K111" s="106">
        <v>750.0</v>
      </c>
      <c r="L111" s="23"/>
      <c r="M111" s="23"/>
      <c r="N111" s="78"/>
      <c r="O111" s="82"/>
      <c r="S111" s="71"/>
      <c r="T111" s="65"/>
      <c r="U111" s="65"/>
      <c r="V111" s="71"/>
      <c r="W111" s="94"/>
      <c r="X111" s="65"/>
      <c r="Y111" s="65"/>
      <c r="Z111" s="65"/>
      <c r="AA111" s="65"/>
      <c r="AB111" s="65"/>
      <c r="AC111" s="65"/>
      <c r="AD111" s="65"/>
      <c r="AE111" s="65"/>
      <c r="AF111" s="65"/>
    </row>
    <row r="112">
      <c r="A112" s="76"/>
      <c r="B112" s="68"/>
      <c r="C112" s="77"/>
      <c r="D112" s="77"/>
      <c r="E112" s="106">
        <v>750.0</v>
      </c>
      <c r="F112" s="106">
        <v>750.0</v>
      </c>
      <c r="G112" s="106">
        <v>750.0</v>
      </c>
      <c r="H112" s="77"/>
      <c r="I112" s="106">
        <v>855.0</v>
      </c>
      <c r="J112" s="106">
        <v>847.5</v>
      </c>
      <c r="K112" s="106">
        <v>825.0</v>
      </c>
      <c r="L112" s="23"/>
      <c r="M112" s="23"/>
      <c r="N112" s="78"/>
      <c r="O112" s="82"/>
      <c r="P112" s="82"/>
      <c r="Q112" s="82"/>
      <c r="R112" s="82"/>
      <c r="S112" s="71"/>
      <c r="T112" s="65"/>
      <c r="U112" s="65"/>
      <c r="V112" s="71"/>
      <c r="W112" s="94"/>
      <c r="X112" s="65"/>
      <c r="Y112" s="65"/>
      <c r="Z112" s="65"/>
      <c r="AA112" s="65"/>
      <c r="AB112" s="65"/>
      <c r="AC112" s="65"/>
      <c r="AD112" s="65"/>
      <c r="AE112" s="65"/>
      <c r="AF112" s="65"/>
    </row>
    <row r="113">
      <c r="A113" s="76"/>
      <c r="B113" s="68"/>
      <c r="C113" s="77"/>
      <c r="D113" s="77"/>
      <c r="E113" s="106">
        <v>855.0</v>
      </c>
      <c r="F113" s="106">
        <v>847.5</v>
      </c>
      <c r="G113" s="106">
        <v>825.0</v>
      </c>
      <c r="H113" s="77"/>
      <c r="I113" s="106">
        <v>935.0</v>
      </c>
      <c r="J113" s="106">
        <v>920.0</v>
      </c>
      <c r="K113" s="106">
        <v>875.0</v>
      </c>
      <c r="L113" s="23"/>
      <c r="M113" s="23"/>
      <c r="N113" s="78"/>
      <c r="O113" s="82"/>
      <c r="P113" s="114"/>
      <c r="Q113" s="114"/>
      <c r="R113" s="92"/>
      <c r="S113" s="71"/>
      <c r="T113" s="65"/>
      <c r="U113" s="65"/>
      <c r="V113" s="71"/>
      <c r="W113" s="94"/>
      <c r="X113" s="65"/>
      <c r="Y113" s="65"/>
      <c r="Z113" s="65"/>
      <c r="AA113" s="65"/>
      <c r="AB113" s="65"/>
      <c r="AC113" s="65"/>
      <c r="AD113" s="65"/>
      <c r="AE113" s="65"/>
      <c r="AF113" s="65"/>
    </row>
    <row r="114">
      <c r="A114" s="76"/>
      <c r="B114" s="68"/>
      <c r="C114" s="77"/>
      <c r="D114" s="77"/>
      <c r="E114" s="106">
        <v>935.0</v>
      </c>
      <c r="F114" s="106">
        <v>920.0</v>
      </c>
      <c r="G114" s="106">
        <v>875.0</v>
      </c>
      <c r="H114" s="77"/>
      <c r="I114" s="106">
        <v>1075.0</v>
      </c>
      <c r="J114" s="106">
        <v>1060.0</v>
      </c>
      <c r="K114" s="106">
        <v>1055.0</v>
      </c>
      <c r="L114" s="23"/>
      <c r="M114" s="23"/>
      <c r="N114" s="78"/>
      <c r="O114" s="82"/>
      <c r="P114" s="114"/>
      <c r="Q114" s="114"/>
      <c r="R114" s="92"/>
      <c r="S114" s="71"/>
      <c r="T114" s="65"/>
      <c r="U114" s="65"/>
      <c r="V114" s="71"/>
      <c r="W114" s="94"/>
      <c r="X114" s="65"/>
      <c r="Y114" s="65"/>
      <c r="Z114" s="65"/>
      <c r="AA114" s="65"/>
      <c r="AB114" s="65"/>
      <c r="AC114" s="65"/>
      <c r="AD114" s="65"/>
      <c r="AE114" s="65"/>
      <c r="AF114" s="65"/>
    </row>
    <row r="115">
      <c r="A115" s="76"/>
      <c r="B115" s="68"/>
      <c r="C115" s="77"/>
      <c r="D115" s="77"/>
      <c r="E115" s="106">
        <v>1075.0</v>
      </c>
      <c r="F115" s="106">
        <v>1080.0</v>
      </c>
      <c r="G115" s="106">
        <v>1090.0</v>
      </c>
      <c r="H115" s="77"/>
      <c r="I115" s="106">
        <v>1190.0</v>
      </c>
      <c r="J115" s="106">
        <v>1190.0</v>
      </c>
      <c r="K115" s="106">
        <v>1190.0</v>
      </c>
      <c r="L115" s="23"/>
      <c r="M115" s="23"/>
      <c r="N115" s="78"/>
      <c r="O115" s="82"/>
      <c r="P115" s="114"/>
      <c r="Q115" s="114"/>
      <c r="R115" s="92"/>
      <c r="S115" s="71"/>
      <c r="T115" s="65"/>
      <c r="U115" s="65"/>
      <c r="V115" s="71"/>
      <c r="W115" s="94"/>
      <c r="X115" s="65"/>
      <c r="Y115" s="65"/>
      <c r="Z115" s="65"/>
      <c r="AA115" s="65"/>
      <c r="AB115" s="65"/>
      <c r="AC115" s="65"/>
      <c r="AD115" s="65"/>
      <c r="AE115" s="65"/>
      <c r="AF115" s="65"/>
    </row>
    <row r="116">
      <c r="A116" s="76"/>
      <c r="B116" s="68"/>
      <c r="C116" s="77"/>
      <c r="D116" s="77"/>
      <c r="E116" s="106">
        <v>1200.0</v>
      </c>
      <c r="F116" s="106">
        <v>1200.0</v>
      </c>
      <c r="G116" s="106">
        <v>1200.0</v>
      </c>
      <c r="H116" s="77"/>
      <c r="I116" s="106">
        <v>1500.0</v>
      </c>
      <c r="J116" s="106">
        <v>1500.0</v>
      </c>
      <c r="K116" s="106">
        <v>1500.0</v>
      </c>
      <c r="L116" s="23"/>
      <c r="M116" s="23"/>
      <c r="N116" s="78"/>
      <c r="O116" s="82"/>
      <c r="P116" s="114"/>
      <c r="Q116" s="114"/>
      <c r="R116" s="92"/>
      <c r="S116" s="71"/>
      <c r="T116" s="65"/>
      <c r="U116" s="65"/>
      <c r="V116" s="71"/>
      <c r="W116" s="94"/>
      <c r="X116" s="65"/>
      <c r="Y116" s="65"/>
      <c r="Z116" s="65"/>
      <c r="AA116" s="65"/>
      <c r="AB116" s="65"/>
      <c r="AC116" s="65"/>
      <c r="AD116" s="65"/>
      <c r="AE116" s="65"/>
      <c r="AF116" s="65"/>
    </row>
    <row r="117">
      <c r="A117" s="76"/>
      <c r="B117" s="68"/>
      <c r="C117" s="77"/>
      <c r="D117" s="77"/>
      <c r="E117" s="77"/>
      <c r="F117" s="77"/>
      <c r="G117" s="77"/>
      <c r="H117" s="77"/>
      <c r="I117" s="77"/>
      <c r="J117" s="77"/>
      <c r="K117" s="77"/>
      <c r="L117" s="23"/>
      <c r="M117" s="23"/>
      <c r="N117" s="78"/>
      <c r="O117" s="82"/>
      <c r="P117" s="90"/>
      <c r="Q117" s="91"/>
      <c r="R117" s="92"/>
      <c r="S117" s="71"/>
      <c r="T117" s="65"/>
      <c r="U117" s="65"/>
      <c r="V117" s="71"/>
      <c r="W117" s="94"/>
      <c r="X117" s="65"/>
      <c r="Y117" s="65"/>
      <c r="Z117" s="65"/>
      <c r="AA117" s="65"/>
      <c r="AB117" s="65"/>
      <c r="AC117" s="65"/>
      <c r="AD117" s="65"/>
      <c r="AE117" s="65"/>
      <c r="AF117" s="65"/>
    </row>
    <row r="118">
      <c r="A118" s="76"/>
      <c r="B118" s="68"/>
      <c r="C118" s="77"/>
      <c r="D118" s="77"/>
      <c r="E118" s="77"/>
      <c r="F118" s="77"/>
      <c r="G118" s="77"/>
      <c r="H118" s="77"/>
      <c r="I118" s="77"/>
      <c r="J118" s="77"/>
      <c r="K118" s="77"/>
      <c r="L118" s="23"/>
      <c r="M118" s="23"/>
      <c r="N118" s="78"/>
      <c r="O118" s="65"/>
      <c r="P118" s="90"/>
      <c r="Q118" s="91"/>
      <c r="R118" s="92"/>
      <c r="S118" s="71"/>
      <c r="T118" s="65"/>
      <c r="U118" s="65"/>
      <c r="V118" s="71"/>
      <c r="W118" s="94"/>
      <c r="X118" s="65"/>
      <c r="Y118" s="65"/>
      <c r="Z118" s="65"/>
      <c r="AA118" s="65"/>
      <c r="AB118" s="65"/>
      <c r="AC118" s="65"/>
      <c r="AD118" s="65"/>
      <c r="AE118" s="65"/>
      <c r="AF118" s="65"/>
    </row>
    <row r="119">
      <c r="A119" s="76"/>
      <c r="B119" s="68"/>
      <c r="C119" s="77"/>
      <c r="D119" s="77"/>
      <c r="E119" s="77"/>
      <c r="F119" s="77"/>
      <c r="G119" s="77"/>
      <c r="H119" s="77"/>
      <c r="I119" s="77"/>
      <c r="J119" s="77"/>
      <c r="K119" s="77"/>
      <c r="L119" s="23"/>
      <c r="M119" s="23"/>
      <c r="N119" s="78"/>
      <c r="O119" s="23"/>
      <c r="P119" s="23"/>
      <c r="Q119" s="93"/>
      <c r="R119" s="93"/>
      <c r="S119" s="71"/>
      <c r="T119" s="65"/>
      <c r="U119" s="65"/>
      <c r="V119" s="71"/>
      <c r="W119" s="94"/>
      <c r="X119" s="65"/>
      <c r="Y119" s="65"/>
      <c r="Z119" s="65"/>
      <c r="AA119" s="65"/>
      <c r="AB119" s="65"/>
      <c r="AC119" s="65"/>
      <c r="AD119" s="65"/>
      <c r="AE119" s="65"/>
      <c r="AF119" s="65"/>
    </row>
    <row r="120">
      <c r="A120" s="76"/>
      <c r="B120" s="68"/>
      <c r="C120" s="77"/>
      <c r="D120" s="77"/>
      <c r="E120" s="77"/>
      <c r="F120" s="77"/>
      <c r="G120" s="77"/>
      <c r="H120" s="77"/>
      <c r="I120" s="77"/>
      <c r="J120" s="77"/>
      <c r="K120" s="77"/>
      <c r="L120" s="23"/>
      <c r="M120" s="23"/>
      <c r="N120" s="78"/>
      <c r="O120" s="23"/>
      <c r="P120" s="23"/>
      <c r="Q120" s="93"/>
      <c r="R120" s="93"/>
      <c r="S120" s="71"/>
      <c r="T120" s="65"/>
      <c r="U120" s="65"/>
      <c r="V120" s="71"/>
      <c r="W120" s="94"/>
      <c r="X120" s="65"/>
      <c r="Y120" s="65"/>
      <c r="Z120" s="65"/>
      <c r="AA120" s="65"/>
      <c r="AB120" s="65"/>
      <c r="AC120" s="65"/>
      <c r="AD120" s="65"/>
      <c r="AE120" s="65"/>
      <c r="AF120" s="65"/>
    </row>
    <row r="121">
      <c r="A121" s="76"/>
      <c r="B121" s="68"/>
      <c r="C121" s="77"/>
      <c r="D121" s="77"/>
      <c r="E121" s="77"/>
      <c r="F121" s="77"/>
      <c r="G121" s="77"/>
      <c r="H121" s="77"/>
      <c r="I121" s="77"/>
      <c r="J121" s="77"/>
      <c r="K121" s="77"/>
      <c r="L121" s="23"/>
      <c r="M121" s="23"/>
      <c r="N121" s="78"/>
      <c r="O121" s="23"/>
      <c r="P121" s="23"/>
      <c r="Q121" s="93"/>
      <c r="R121" s="93"/>
      <c r="S121" s="71"/>
      <c r="T121" s="65"/>
      <c r="U121" s="65"/>
      <c r="V121" s="71"/>
      <c r="W121" s="94"/>
      <c r="X121" s="65"/>
      <c r="Y121" s="65"/>
      <c r="Z121" s="65"/>
      <c r="AA121" s="65"/>
      <c r="AB121" s="65"/>
      <c r="AC121" s="65"/>
      <c r="AD121" s="65"/>
      <c r="AE121" s="65"/>
      <c r="AF121" s="65"/>
    </row>
    <row r="122">
      <c r="A122" s="76"/>
      <c r="B122" s="68"/>
      <c r="C122" s="77"/>
      <c r="D122" s="77"/>
      <c r="E122" s="77"/>
      <c r="F122" s="77"/>
      <c r="G122" s="77"/>
      <c r="H122" s="77"/>
      <c r="I122" s="77"/>
      <c r="J122" s="77"/>
      <c r="K122" s="77"/>
      <c r="L122" s="23"/>
      <c r="M122" s="23"/>
      <c r="N122" s="78"/>
      <c r="O122" s="23"/>
      <c r="P122" s="23"/>
      <c r="Q122" s="93"/>
      <c r="R122" s="93"/>
      <c r="S122" s="71"/>
      <c r="T122" s="65"/>
      <c r="U122" s="65"/>
      <c r="V122" s="71"/>
      <c r="W122" s="94"/>
      <c r="X122" s="65"/>
      <c r="Y122" s="65"/>
      <c r="Z122" s="65"/>
      <c r="AA122" s="65"/>
      <c r="AB122" s="65"/>
      <c r="AC122" s="65"/>
      <c r="AD122" s="65"/>
      <c r="AE122" s="65"/>
      <c r="AF122" s="65"/>
    </row>
    <row r="123">
      <c r="A123" s="76"/>
      <c r="B123" s="68"/>
      <c r="C123" s="77"/>
      <c r="D123" s="77"/>
      <c r="E123" s="77"/>
      <c r="F123" s="77"/>
      <c r="G123" s="77"/>
      <c r="H123" s="77"/>
      <c r="I123" s="77"/>
      <c r="J123" s="77"/>
      <c r="K123" s="77"/>
      <c r="L123" s="23"/>
      <c r="M123" s="23"/>
      <c r="N123" s="78"/>
      <c r="O123" s="23"/>
      <c r="P123" s="23"/>
      <c r="Q123" s="93"/>
      <c r="R123" s="93"/>
      <c r="S123" s="71"/>
      <c r="T123" s="65"/>
      <c r="U123" s="65"/>
      <c r="V123" s="71"/>
      <c r="W123" s="94"/>
      <c r="X123" s="65"/>
      <c r="Y123" s="65"/>
      <c r="Z123" s="65"/>
      <c r="AA123" s="65"/>
      <c r="AB123" s="65"/>
      <c r="AC123" s="65"/>
      <c r="AD123" s="65"/>
      <c r="AE123" s="65"/>
      <c r="AF123" s="65"/>
    </row>
    <row r="124">
      <c r="A124" s="76"/>
      <c r="B124" s="68"/>
      <c r="C124" s="77"/>
      <c r="D124" s="77"/>
      <c r="E124" s="77"/>
      <c r="F124" s="77"/>
      <c r="G124" s="77"/>
      <c r="H124" s="77"/>
      <c r="I124" s="77"/>
      <c r="J124" s="77"/>
      <c r="K124" s="77"/>
      <c r="L124" s="23"/>
      <c r="M124" s="23"/>
      <c r="N124" s="78"/>
      <c r="O124" s="23"/>
      <c r="P124" s="23"/>
      <c r="Q124" s="93"/>
      <c r="R124" s="93"/>
      <c r="S124" s="71"/>
      <c r="T124" s="65"/>
      <c r="U124" s="65"/>
      <c r="V124" s="71"/>
      <c r="W124" s="94"/>
      <c r="X124" s="65"/>
      <c r="Y124" s="65"/>
      <c r="Z124" s="65"/>
      <c r="AA124" s="65"/>
      <c r="AB124" s="65"/>
      <c r="AC124" s="65"/>
      <c r="AD124" s="65"/>
      <c r="AE124" s="65"/>
      <c r="AF124" s="65"/>
    </row>
    <row r="125">
      <c r="A125" s="76"/>
      <c r="B125" s="68"/>
      <c r="C125" s="77"/>
      <c r="D125" s="77"/>
      <c r="E125" s="77"/>
      <c r="F125" s="77"/>
      <c r="G125" s="77"/>
      <c r="H125" s="77"/>
      <c r="I125" s="77"/>
      <c r="J125" s="77"/>
      <c r="K125" s="77"/>
      <c r="L125" s="23"/>
      <c r="M125" s="23"/>
      <c r="N125" s="78"/>
      <c r="O125" s="23"/>
      <c r="P125" s="23"/>
      <c r="Q125" s="93"/>
      <c r="R125" s="93"/>
      <c r="S125" s="71"/>
      <c r="T125" s="65"/>
      <c r="U125" s="71"/>
      <c r="V125" s="71"/>
      <c r="W125" s="94"/>
      <c r="X125" s="65"/>
      <c r="Y125" s="65"/>
      <c r="Z125" s="65"/>
      <c r="AA125" s="65"/>
      <c r="AB125" s="65"/>
      <c r="AC125" s="65"/>
      <c r="AD125" s="65"/>
      <c r="AE125" s="65"/>
      <c r="AF125" s="65"/>
    </row>
    <row r="126">
      <c r="A126" s="76"/>
      <c r="B126" s="68"/>
      <c r="C126" s="77"/>
      <c r="D126" s="77"/>
      <c r="E126" s="77"/>
      <c r="F126" s="77"/>
      <c r="G126" s="77"/>
      <c r="H126" s="77"/>
      <c r="I126" s="77"/>
      <c r="J126" s="77"/>
      <c r="K126" s="77"/>
      <c r="L126" s="23"/>
      <c r="M126" s="23"/>
      <c r="N126" s="78"/>
      <c r="O126" s="23"/>
      <c r="P126" s="23"/>
      <c r="Q126" s="93"/>
      <c r="R126" s="93"/>
      <c r="S126" s="71"/>
      <c r="T126" s="65"/>
      <c r="U126" s="71"/>
      <c r="V126" s="71"/>
      <c r="W126" s="94"/>
      <c r="X126" s="65"/>
      <c r="Y126" s="65"/>
      <c r="Z126" s="65"/>
      <c r="AA126" s="65"/>
      <c r="AB126" s="65"/>
      <c r="AC126" s="65"/>
      <c r="AD126" s="65"/>
      <c r="AE126" s="65"/>
      <c r="AF126" s="65"/>
    </row>
    <row r="127">
      <c r="A127" s="76"/>
      <c r="B127" s="68"/>
      <c r="C127" s="77"/>
      <c r="D127" s="77"/>
      <c r="E127" s="77"/>
      <c r="F127" s="77"/>
      <c r="G127" s="77"/>
      <c r="H127" s="77"/>
      <c r="I127" s="77"/>
      <c r="J127" s="77"/>
      <c r="K127" s="77"/>
      <c r="L127" s="23"/>
      <c r="M127" s="23"/>
      <c r="N127" s="78"/>
      <c r="O127" s="23"/>
      <c r="P127" s="23"/>
      <c r="Q127" s="93"/>
      <c r="R127" s="93"/>
      <c r="S127" s="71"/>
      <c r="T127" s="65"/>
      <c r="U127" s="71"/>
      <c r="V127" s="71"/>
      <c r="W127" s="94"/>
      <c r="X127" s="65"/>
      <c r="Y127" s="65"/>
      <c r="Z127" s="65"/>
      <c r="AA127" s="65"/>
      <c r="AB127" s="65"/>
      <c r="AC127" s="65"/>
      <c r="AD127" s="65"/>
      <c r="AE127" s="65"/>
      <c r="AF127" s="65"/>
    </row>
    <row r="128">
      <c r="A128" s="65"/>
      <c r="B128" s="65"/>
      <c r="C128" s="65"/>
      <c r="D128" s="65"/>
      <c r="E128" s="65"/>
      <c r="F128" s="65"/>
      <c r="G128" s="65"/>
      <c r="H128" s="65"/>
      <c r="I128" s="65"/>
      <c r="J128" s="65"/>
      <c r="K128" s="65"/>
      <c r="L128" s="65"/>
      <c r="M128" s="65"/>
      <c r="N128" s="65"/>
      <c r="O128" s="65"/>
      <c r="P128" s="65"/>
      <c r="Q128" s="65"/>
      <c r="R128" s="65"/>
      <c r="S128" s="65"/>
      <c r="T128" s="65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  <c r="AE128" s="65"/>
      <c r="AF128" s="65"/>
    </row>
    <row r="129">
      <c r="A129" s="68"/>
      <c r="B129" s="68"/>
      <c r="C129" s="23"/>
      <c r="E129" s="23"/>
      <c r="G129" s="23"/>
      <c r="I129" s="23"/>
      <c r="K129" s="23"/>
      <c r="M129" s="23"/>
      <c r="O129" s="23"/>
      <c r="Q129" s="23"/>
      <c r="S129" s="23"/>
      <c r="U129" s="65"/>
      <c r="V129" s="65"/>
      <c r="W129" s="65"/>
      <c r="X129" s="65"/>
      <c r="Y129" s="71"/>
      <c r="Z129" s="65"/>
      <c r="AA129" s="65"/>
      <c r="AB129" s="65"/>
      <c r="AC129" s="65"/>
      <c r="AD129" s="65"/>
      <c r="AE129" s="65"/>
      <c r="AF129" s="65"/>
    </row>
    <row r="130">
      <c r="A130" s="68"/>
      <c r="B130" s="68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65"/>
      <c r="X130" s="65"/>
      <c r="Y130" s="65"/>
      <c r="Z130" s="65"/>
      <c r="AA130" s="65"/>
      <c r="AB130" s="65"/>
      <c r="AC130" s="65"/>
      <c r="AD130" s="65"/>
      <c r="AE130" s="65"/>
      <c r="AF130" s="65"/>
    </row>
    <row r="131">
      <c r="A131" s="155"/>
      <c r="B131" s="156"/>
      <c r="C131" s="157"/>
      <c r="D131" s="155"/>
      <c r="E131" s="157"/>
      <c r="F131" s="155"/>
      <c r="G131" s="158"/>
      <c r="H131" s="155"/>
      <c r="I131" s="155"/>
      <c r="J131" s="155"/>
      <c r="K131" s="155"/>
      <c r="L131" s="159"/>
      <c r="M131" s="156"/>
      <c r="N131" s="155"/>
      <c r="O131" s="156"/>
      <c r="P131" s="159"/>
      <c r="Q131" s="156"/>
      <c r="R131" s="155"/>
      <c r="S131" s="156"/>
      <c r="T131" s="155"/>
      <c r="U131" s="90"/>
      <c r="V131" s="90"/>
      <c r="W131" s="159"/>
      <c r="X131" s="65"/>
      <c r="Y131" s="65"/>
      <c r="Z131" s="65"/>
      <c r="AA131" s="65"/>
      <c r="AB131" s="65"/>
      <c r="AC131" s="65"/>
      <c r="AD131" s="65"/>
      <c r="AE131" s="65"/>
      <c r="AF131" s="65"/>
    </row>
    <row r="132">
      <c r="A132" s="155"/>
      <c r="B132" s="156"/>
      <c r="C132" s="157"/>
      <c r="D132" s="155"/>
      <c r="E132" s="157"/>
      <c r="F132" s="155"/>
      <c r="G132" s="158"/>
      <c r="H132" s="155"/>
      <c r="I132" s="155"/>
      <c r="J132" s="155"/>
      <c r="K132" s="155"/>
      <c r="L132" s="159"/>
      <c r="M132" s="156"/>
      <c r="N132" s="155"/>
      <c r="O132" s="156"/>
      <c r="P132" s="155"/>
      <c r="Q132" s="156"/>
      <c r="R132" s="155"/>
      <c r="S132" s="156"/>
      <c r="T132" s="155"/>
      <c r="U132" s="90"/>
      <c r="V132" s="90"/>
      <c r="W132" s="159"/>
      <c r="X132" s="65"/>
      <c r="Y132" s="65"/>
      <c r="Z132" s="65"/>
      <c r="AA132" s="65"/>
      <c r="AB132" s="65"/>
      <c r="AC132" s="65"/>
      <c r="AD132" s="65"/>
      <c r="AE132" s="65"/>
      <c r="AF132" s="65"/>
    </row>
    <row r="133">
      <c r="A133" s="155"/>
      <c r="B133" s="156"/>
      <c r="C133" s="157"/>
      <c r="D133" s="155"/>
      <c r="E133" s="157"/>
      <c r="F133" s="159"/>
      <c r="G133" s="158"/>
      <c r="H133" s="159"/>
      <c r="I133" s="155"/>
      <c r="J133" s="159"/>
      <c r="K133" s="155"/>
      <c r="L133" s="159"/>
      <c r="M133" s="156"/>
      <c r="N133" s="155"/>
      <c r="O133" s="156"/>
      <c r="P133" s="155"/>
      <c r="Q133" s="156"/>
      <c r="R133" s="155"/>
      <c r="S133" s="156"/>
      <c r="T133" s="155"/>
      <c r="U133" s="90"/>
      <c r="V133" s="90"/>
      <c r="W133" s="159"/>
      <c r="X133" s="65"/>
      <c r="Y133" s="65"/>
      <c r="Z133" s="65"/>
      <c r="AA133" s="65"/>
      <c r="AB133" s="65"/>
      <c r="AC133" s="65"/>
      <c r="AD133" s="65"/>
      <c r="AE133" s="65"/>
      <c r="AF133" s="65"/>
    </row>
    <row r="134">
      <c r="A134" s="155"/>
      <c r="B134" s="156"/>
      <c r="C134" s="157"/>
      <c r="D134" s="155"/>
      <c r="E134" s="157"/>
      <c r="F134" s="155"/>
      <c r="G134" s="158"/>
      <c r="H134" s="155"/>
      <c r="I134" s="155"/>
      <c r="J134" s="159"/>
      <c r="K134" s="155"/>
      <c r="L134" s="155"/>
      <c r="M134" s="156"/>
      <c r="N134" s="155"/>
      <c r="O134" s="156"/>
      <c r="P134" s="155"/>
      <c r="Q134" s="156"/>
      <c r="R134" s="155"/>
      <c r="S134" s="156"/>
      <c r="T134" s="155"/>
      <c r="U134" s="90"/>
      <c r="V134" s="90"/>
      <c r="W134" s="159"/>
      <c r="X134" s="65"/>
      <c r="Y134" s="65"/>
      <c r="Z134" s="65"/>
      <c r="AA134" s="65"/>
      <c r="AB134" s="65"/>
      <c r="AC134" s="65"/>
      <c r="AD134" s="65"/>
      <c r="AE134" s="65"/>
      <c r="AF134" s="65"/>
    </row>
    <row r="135">
      <c r="A135" s="155"/>
      <c r="B135" s="156"/>
      <c r="C135" s="157"/>
      <c r="D135" s="155"/>
      <c r="E135" s="157"/>
      <c r="F135" s="155"/>
      <c r="G135" s="158"/>
      <c r="H135" s="155"/>
      <c r="I135" s="155"/>
      <c r="J135" s="159"/>
      <c r="K135" s="155"/>
      <c r="L135" s="159"/>
      <c r="M135" s="156"/>
      <c r="N135" s="155"/>
      <c r="O135" s="156"/>
      <c r="P135" s="155"/>
      <c r="Q135" s="156"/>
      <c r="R135" s="155"/>
      <c r="S135" s="156"/>
      <c r="T135" s="159"/>
      <c r="U135" s="90"/>
      <c r="V135" s="90"/>
      <c r="W135" s="159"/>
      <c r="X135" s="65"/>
      <c r="Y135" s="65"/>
      <c r="Z135" s="65"/>
      <c r="AA135" s="65"/>
      <c r="AB135" s="65"/>
      <c r="AC135" s="65"/>
      <c r="AD135" s="65"/>
      <c r="AE135" s="65"/>
      <c r="AF135" s="65"/>
    </row>
    <row r="136">
      <c r="A136" s="155"/>
      <c r="B136" s="156"/>
      <c r="C136" s="157"/>
      <c r="D136" s="155"/>
      <c r="E136" s="157"/>
      <c r="F136" s="155"/>
      <c r="G136" s="158"/>
      <c r="H136" s="155"/>
      <c r="I136" s="155"/>
      <c r="J136" s="159"/>
      <c r="K136" s="155"/>
      <c r="L136" s="159"/>
      <c r="M136" s="156"/>
      <c r="N136" s="155"/>
      <c r="O136" s="156"/>
      <c r="P136" s="159"/>
      <c r="Q136" s="156"/>
      <c r="R136" s="155"/>
      <c r="S136" s="156"/>
      <c r="T136" s="159"/>
      <c r="U136" s="90"/>
      <c r="V136" s="90"/>
      <c r="W136" s="159"/>
      <c r="X136" s="65"/>
      <c r="Y136" s="65"/>
      <c r="Z136" s="65"/>
      <c r="AA136" s="65"/>
      <c r="AB136" s="65"/>
      <c r="AC136" s="65"/>
      <c r="AD136" s="65"/>
      <c r="AE136" s="65"/>
      <c r="AF136" s="65"/>
    </row>
    <row r="137">
      <c r="A137" s="155"/>
      <c r="B137" s="156"/>
      <c r="C137" s="157"/>
      <c r="D137" s="155"/>
      <c r="E137" s="157"/>
      <c r="F137" s="155"/>
      <c r="G137" s="158"/>
      <c r="H137" s="155"/>
      <c r="I137" s="155"/>
      <c r="J137" s="155"/>
      <c r="K137" s="155"/>
      <c r="L137" s="159"/>
      <c r="M137" s="156"/>
      <c r="N137" s="155"/>
      <c r="O137" s="156"/>
      <c r="P137" s="155"/>
      <c r="Q137" s="156"/>
      <c r="R137" s="155"/>
      <c r="S137" s="156"/>
      <c r="T137" s="155"/>
      <c r="U137" s="90"/>
      <c r="V137" s="90"/>
      <c r="W137" s="159"/>
      <c r="X137" s="65"/>
      <c r="Y137" s="65"/>
      <c r="Z137" s="65"/>
      <c r="AA137" s="65"/>
      <c r="AB137" s="65"/>
      <c r="AC137" s="65"/>
      <c r="AD137" s="65"/>
      <c r="AE137" s="65"/>
      <c r="AF137" s="65"/>
    </row>
    <row r="138">
      <c r="A138" s="155"/>
      <c r="B138" s="156"/>
      <c r="C138" s="157"/>
      <c r="D138" s="155"/>
      <c r="E138" s="157"/>
      <c r="F138" s="155"/>
      <c r="G138" s="158"/>
      <c r="H138" s="155"/>
      <c r="I138" s="155"/>
      <c r="J138" s="155"/>
      <c r="K138" s="155"/>
      <c r="L138" s="155"/>
      <c r="M138" s="156"/>
      <c r="N138" s="155"/>
      <c r="O138" s="156"/>
      <c r="P138" s="155"/>
      <c r="Q138" s="156"/>
      <c r="R138" s="155"/>
      <c r="S138" s="156"/>
      <c r="T138" s="155"/>
      <c r="U138" s="90"/>
      <c r="V138" s="90"/>
      <c r="W138" s="159"/>
      <c r="X138" s="65"/>
      <c r="Y138" s="65"/>
      <c r="Z138" s="65"/>
      <c r="AA138" s="65"/>
      <c r="AB138" s="65"/>
      <c r="AC138" s="65"/>
      <c r="AD138" s="65"/>
      <c r="AE138" s="65"/>
      <c r="AF138" s="65"/>
    </row>
    <row r="139">
      <c r="A139" s="155"/>
      <c r="B139" s="156"/>
      <c r="C139" s="157"/>
      <c r="D139" s="155"/>
      <c r="E139" s="157"/>
      <c r="F139" s="155"/>
      <c r="G139" s="158"/>
      <c r="H139" s="155"/>
      <c r="I139" s="155"/>
      <c r="J139" s="155"/>
      <c r="K139" s="155"/>
      <c r="L139" s="155"/>
      <c r="M139" s="156"/>
      <c r="N139" s="155"/>
      <c r="O139" s="156"/>
      <c r="P139" s="155"/>
      <c r="Q139" s="156"/>
      <c r="R139" s="155"/>
      <c r="S139" s="156"/>
      <c r="T139" s="155"/>
      <c r="U139" s="90"/>
      <c r="V139" s="90"/>
      <c r="W139" s="159"/>
      <c r="X139" s="65"/>
      <c r="Y139" s="65"/>
      <c r="Z139" s="65"/>
      <c r="AA139" s="65"/>
      <c r="AB139" s="65"/>
      <c r="AC139" s="65"/>
      <c r="AD139" s="65"/>
      <c r="AE139" s="65"/>
      <c r="AF139" s="65"/>
    </row>
    <row r="140">
      <c r="A140" s="155"/>
      <c r="B140" s="156"/>
      <c r="C140" s="157"/>
      <c r="D140" s="155"/>
      <c r="E140" s="157"/>
      <c r="F140" s="155"/>
      <c r="G140" s="158"/>
      <c r="H140" s="155"/>
      <c r="I140" s="155"/>
      <c r="J140" s="155"/>
      <c r="K140" s="155"/>
      <c r="L140" s="159"/>
      <c r="M140" s="156"/>
      <c r="N140" s="155"/>
      <c r="O140" s="156"/>
      <c r="P140" s="159"/>
      <c r="Q140" s="156"/>
      <c r="R140" s="155"/>
      <c r="S140" s="156"/>
      <c r="T140" s="155"/>
      <c r="U140" s="90"/>
      <c r="V140" s="90"/>
      <c r="W140" s="159"/>
      <c r="X140" s="65"/>
      <c r="Y140" s="65"/>
      <c r="Z140" s="65"/>
      <c r="AA140" s="65"/>
      <c r="AB140" s="65"/>
      <c r="AC140" s="65"/>
      <c r="AD140" s="65"/>
      <c r="AE140" s="65"/>
      <c r="AF140" s="65"/>
    </row>
    <row r="141">
      <c r="A141" s="155"/>
      <c r="B141" s="156"/>
      <c r="C141" s="157"/>
      <c r="D141" s="155"/>
      <c r="E141" s="157"/>
      <c r="F141" s="155"/>
      <c r="G141" s="158"/>
      <c r="H141" s="155"/>
      <c r="I141" s="155"/>
      <c r="J141" s="155"/>
      <c r="K141" s="155"/>
      <c r="L141" s="159"/>
      <c r="M141" s="156"/>
      <c r="N141" s="155"/>
      <c r="O141" s="156"/>
      <c r="P141" s="155"/>
      <c r="Q141" s="156"/>
      <c r="R141" s="155"/>
      <c r="S141" s="156"/>
      <c r="T141" s="155"/>
      <c r="U141" s="90"/>
      <c r="V141" s="90"/>
      <c r="W141" s="159"/>
      <c r="X141" s="65"/>
      <c r="Y141" s="65"/>
      <c r="Z141" s="65"/>
      <c r="AA141" s="65"/>
      <c r="AB141" s="65"/>
      <c r="AC141" s="65"/>
      <c r="AD141" s="65"/>
      <c r="AE141" s="65"/>
      <c r="AF141" s="65"/>
    </row>
    <row r="142">
      <c r="A142" s="155"/>
      <c r="B142" s="156"/>
      <c r="C142" s="157"/>
      <c r="D142" s="155"/>
      <c r="E142" s="157"/>
      <c r="F142" s="155"/>
      <c r="G142" s="158"/>
      <c r="H142" s="155"/>
      <c r="I142" s="155"/>
      <c r="J142" s="155"/>
      <c r="K142" s="155"/>
      <c r="L142" s="159"/>
      <c r="M142" s="156"/>
      <c r="N142" s="155"/>
      <c r="O142" s="156"/>
      <c r="P142" s="159"/>
      <c r="Q142" s="156"/>
      <c r="R142" s="155"/>
      <c r="S142" s="156"/>
      <c r="T142" s="155"/>
      <c r="U142" s="90"/>
      <c r="V142" s="90"/>
      <c r="W142" s="159"/>
      <c r="X142" s="65"/>
      <c r="Y142" s="65"/>
      <c r="Z142" s="65"/>
      <c r="AA142" s="65"/>
      <c r="AB142" s="65"/>
      <c r="AC142" s="65"/>
      <c r="AD142" s="65"/>
      <c r="AE142" s="65"/>
      <c r="AF142" s="65"/>
    </row>
    <row r="143">
      <c r="A143" s="155"/>
      <c r="B143" s="156"/>
      <c r="C143" s="157"/>
      <c r="D143" s="155"/>
      <c r="E143" s="157"/>
      <c r="F143" s="155"/>
      <c r="G143" s="158"/>
      <c r="H143" s="155"/>
      <c r="I143" s="155"/>
      <c r="J143" s="155"/>
      <c r="K143" s="155"/>
      <c r="L143" s="159"/>
      <c r="M143" s="156"/>
      <c r="N143" s="159"/>
      <c r="O143" s="156"/>
      <c r="P143" s="159"/>
      <c r="Q143" s="156"/>
      <c r="R143" s="159"/>
      <c r="S143" s="156"/>
      <c r="T143" s="155"/>
      <c r="U143" s="90"/>
      <c r="V143" s="90"/>
      <c r="W143" s="159"/>
      <c r="X143" s="65"/>
      <c r="Y143" s="99"/>
      <c r="Z143" s="65"/>
      <c r="AA143" s="65"/>
      <c r="AB143" s="65"/>
      <c r="AC143" s="65"/>
      <c r="AD143" s="65"/>
      <c r="AE143" s="65"/>
      <c r="AF143" s="65"/>
    </row>
    <row r="144">
      <c r="A144" s="155"/>
      <c r="B144" s="156"/>
      <c r="C144" s="157"/>
      <c r="D144" s="155"/>
      <c r="E144" s="157"/>
      <c r="F144" s="155"/>
      <c r="G144" s="158"/>
      <c r="H144" s="155"/>
      <c r="I144" s="155"/>
      <c r="J144" s="155"/>
      <c r="K144" s="155"/>
      <c r="L144" s="159"/>
      <c r="M144" s="156"/>
      <c r="N144" s="159"/>
      <c r="O144" s="156"/>
      <c r="P144" s="159"/>
      <c r="Q144" s="156"/>
      <c r="R144" s="159"/>
      <c r="S144" s="156"/>
      <c r="T144" s="155"/>
      <c r="U144" s="90"/>
      <c r="V144" s="90"/>
      <c r="W144" s="159"/>
      <c r="X144" s="65"/>
      <c r="Y144" s="65"/>
      <c r="Z144" s="65"/>
      <c r="AA144" s="65"/>
      <c r="AB144" s="65"/>
      <c r="AC144" s="65"/>
      <c r="AD144" s="65"/>
      <c r="AE144" s="65"/>
      <c r="AF144" s="65"/>
    </row>
    <row r="145">
      <c r="A145" s="155"/>
      <c r="B145" s="156"/>
      <c r="C145" s="157"/>
      <c r="D145" s="155"/>
      <c r="E145" s="157"/>
      <c r="F145" s="155"/>
      <c r="G145" s="158"/>
      <c r="H145" s="155"/>
      <c r="I145" s="155"/>
      <c r="J145" s="155"/>
      <c r="K145" s="155"/>
      <c r="L145" s="159"/>
      <c r="M145" s="156"/>
      <c r="N145" s="159"/>
      <c r="O145" s="156"/>
      <c r="P145" s="159"/>
      <c r="Q145" s="156"/>
      <c r="R145" s="159"/>
      <c r="S145" s="156"/>
      <c r="T145" s="155"/>
      <c r="U145" s="90"/>
      <c r="V145" s="90"/>
      <c r="W145" s="159"/>
      <c r="X145" s="65"/>
      <c r="Y145" s="65"/>
      <c r="Z145" s="65"/>
      <c r="AA145" s="65"/>
      <c r="AB145" s="65"/>
      <c r="AC145" s="65"/>
      <c r="AD145" s="65"/>
      <c r="AE145" s="65"/>
      <c r="AF145" s="65"/>
    </row>
    <row r="146">
      <c r="A146" s="155"/>
      <c r="B146" s="156"/>
      <c r="C146" s="157"/>
      <c r="D146" s="155"/>
      <c r="E146" s="157"/>
      <c r="F146" s="155"/>
      <c r="G146" s="158"/>
      <c r="H146" s="155"/>
      <c r="I146" s="155"/>
      <c r="J146" s="155"/>
      <c r="K146" s="155"/>
      <c r="L146" s="159"/>
      <c r="M146" s="156"/>
      <c r="N146" s="159"/>
      <c r="O146" s="156"/>
      <c r="P146" s="159"/>
      <c r="Q146" s="156"/>
      <c r="R146" s="155"/>
      <c r="S146" s="156"/>
      <c r="T146" s="155"/>
      <c r="U146" s="90"/>
      <c r="V146" s="90"/>
      <c r="W146" s="159"/>
      <c r="X146" s="65"/>
      <c r="Y146" s="65"/>
      <c r="Z146" s="65"/>
      <c r="AA146" s="65"/>
      <c r="AB146" s="65"/>
      <c r="AC146" s="65"/>
      <c r="AD146" s="65"/>
      <c r="AE146" s="65"/>
      <c r="AF146" s="65"/>
    </row>
    <row r="147">
      <c r="A147" s="155"/>
      <c r="B147" s="156"/>
      <c r="C147" s="157"/>
      <c r="D147" s="155"/>
      <c r="E147" s="157"/>
      <c r="F147" s="155"/>
      <c r="G147" s="158"/>
      <c r="H147" s="155"/>
      <c r="I147" s="155"/>
      <c r="J147" s="155"/>
      <c r="K147" s="155"/>
      <c r="L147" s="159"/>
      <c r="M147" s="156"/>
      <c r="N147" s="159"/>
      <c r="O147" s="156"/>
      <c r="P147" s="159"/>
      <c r="Q147" s="156"/>
      <c r="R147" s="159"/>
      <c r="S147" s="156"/>
      <c r="T147" s="155"/>
      <c r="U147" s="90"/>
      <c r="V147" s="90"/>
      <c r="W147" s="159"/>
      <c r="X147" s="65"/>
      <c r="Y147" s="65"/>
      <c r="Z147" s="65"/>
      <c r="AA147" s="65"/>
      <c r="AB147" s="65"/>
      <c r="AC147" s="65"/>
      <c r="AD147" s="65"/>
      <c r="AE147" s="65"/>
      <c r="AF147" s="65"/>
    </row>
    <row r="148">
      <c r="A148" s="155"/>
      <c r="B148" s="156"/>
      <c r="C148" s="157"/>
      <c r="D148" s="155"/>
      <c r="E148" s="157"/>
      <c r="F148" s="155"/>
      <c r="G148" s="158"/>
      <c r="H148" s="155"/>
      <c r="I148" s="155"/>
      <c r="J148" s="155"/>
      <c r="K148" s="155"/>
      <c r="L148" s="159"/>
      <c r="M148" s="156"/>
      <c r="N148" s="159"/>
      <c r="O148" s="156"/>
      <c r="P148" s="159"/>
      <c r="Q148" s="156"/>
      <c r="R148" s="159"/>
      <c r="S148" s="156"/>
      <c r="T148" s="155"/>
      <c r="U148" s="90"/>
      <c r="V148" s="90"/>
      <c r="W148" s="159"/>
      <c r="X148" s="65"/>
      <c r="Y148" s="65"/>
      <c r="Z148" s="65"/>
      <c r="AA148" s="65"/>
      <c r="AB148" s="65"/>
      <c r="AC148" s="65"/>
      <c r="AD148" s="65"/>
      <c r="AE148" s="65"/>
      <c r="AF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</row>
    <row r="150">
      <c r="A150" s="65"/>
      <c r="B150" s="65"/>
      <c r="C150" s="127"/>
      <c r="D150" s="65"/>
      <c r="E150" s="65"/>
      <c r="F150" s="65"/>
      <c r="G150" s="65"/>
      <c r="H150" s="65"/>
      <c r="I150" s="111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</row>
    <row r="151">
      <c r="A151" s="65"/>
      <c r="B151" s="65"/>
      <c r="C151" s="159"/>
      <c r="D151" s="159"/>
      <c r="E151" s="159"/>
      <c r="F151" s="159"/>
      <c r="G151" s="159"/>
      <c r="H151" s="159"/>
      <c r="I151" s="111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</row>
    <row r="152">
      <c r="A152" s="65"/>
      <c r="B152" s="65"/>
      <c r="C152" s="159"/>
      <c r="D152" s="159"/>
      <c r="E152" s="159"/>
      <c r="F152" s="159"/>
      <c r="G152" s="159"/>
      <c r="H152" s="159"/>
      <c r="I152" s="128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</row>
    <row r="153">
      <c r="A153" s="65"/>
      <c r="B153" s="65"/>
      <c r="C153" s="159"/>
      <c r="D153" s="159"/>
      <c r="E153" s="159"/>
      <c r="F153" s="159"/>
      <c r="G153" s="159"/>
      <c r="H153" s="159"/>
      <c r="I153" s="128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</row>
    <row r="154">
      <c r="A154" s="65"/>
      <c r="B154" s="65"/>
      <c r="C154" s="159"/>
      <c r="D154" s="159"/>
      <c r="E154" s="159"/>
      <c r="F154" s="159"/>
      <c r="G154" s="159"/>
      <c r="H154" s="159"/>
      <c r="I154" s="128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</row>
    <row r="155">
      <c r="A155" s="65"/>
      <c r="B155" s="65"/>
      <c r="C155" s="159"/>
      <c r="D155" s="159"/>
      <c r="E155" s="159"/>
      <c r="F155" s="159"/>
      <c r="G155" s="159"/>
      <c r="H155" s="159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</row>
    <row r="156">
      <c r="A156" s="65"/>
      <c r="B156" s="65"/>
      <c r="C156" s="159"/>
      <c r="D156" s="159"/>
      <c r="E156" s="159"/>
      <c r="F156" s="159"/>
      <c r="G156" s="159"/>
      <c r="H156" s="159"/>
      <c r="I156" s="111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</row>
    <row r="753">
      <c r="A753" s="65"/>
      <c r="B753" s="65"/>
      <c r="C753" s="65"/>
      <c r="D753" s="65"/>
      <c r="E753" s="65"/>
      <c r="F753" s="65"/>
      <c r="G753" s="65"/>
      <c r="H753" s="65"/>
      <c r="I753" s="65"/>
      <c r="J753" s="65"/>
      <c r="K753" s="65"/>
      <c r="L753" s="65"/>
      <c r="M753" s="65"/>
      <c r="N753" s="65"/>
      <c r="O753" s="65"/>
      <c r="P753" s="65"/>
      <c r="Q753" s="65"/>
      <c r="R753" s="65"/>
      <c r="S753" s="65"/>
      <c r="T753" s="65"/>
      <c r="U753" s="65"/>
      <c r="V753" s="65"/>
      <c r="W753" s="65"/>
      <c r="X753" s="65"/>
      <c r="Y753" s="65"/>
      <c r="Z753" s="65"/>
      <c r="AA753" s="65"/>
      <c r="AB753" s="65"/>
      <c r="AC753" s="65"/>
      <c r="AD753" s="65"/>
      <c r="AE753" s="65"/>
      <c r="AF753" s="65"/>
    </row>
    <row r="754">
      <c r="A754" s="65"/>
      <c r="B754" s="65"/>
      <c r="C754" s="65"/>
      <c r="D754" s="65"/>
      <c r="E754" s="65"/>
      <c r="F754" s="65"/>
      <c r="G754" s="65"/>
      <c r="H754" s="65"/>
      <c r="I754" s="65"/>
      <c r="J754" s="65"/>
      <c r="K754" s="65"/>
      <c r="L754" s="65"/>
      <c r="M754" s="65"/>
      <c r="N754" s="65"/>
      <c r="O754" s="65"/>
      <c r="P754" s="65"/>
      <c r="Q754" s="65"/>
      <c r="R754" s="65"/>
      <c r="S754" s="65"/>
      <c r="T754" s="65"/>
      <c r="U754" s="65"/>
      <c r="V754" s="65"/>
      <c r="W754" s="65"/>
      <c r="X754" s="65"/>
      <c r="Y754" s="65"/>
      <c r="Z754" s="65"/>
      <c r="AA754" s="65"/>
      <c r="AB754" s="65"/>
      <c r="AC754" s="65"/>
      <c r="AD754" s="65"/>
      <c r="AE754" s="65"/>
      <c r="AF754" s="65"/>
    </row>
    <row r="755">
      <c r="A755" s="65"/>
      <c r="B755" s="65"/>
      <c r="C755" s="65"/>
      <c r="D755" s="65"/>
      <c r="E755" s="65"/>
      <c r="F755" s="65"/>
      <c r="G755" s="65"/>
      <c r="H755" s="65"/>
      <c r="I755" s="65"/>
      <c r="J755" s="65"/>
      <c r="K755" s="65"/>
      <c r="L755" s="65"/>
      <c r="M755" s="65"/>
      <c r="N755" s="65"/>
      <c r="O755" s="65"/>
      <c r="P755" s="65"/>
      <c r="Q755" s="65"/>
      <c r="R755" s="65"/>
      <c r="S755" s="65"/>
      <c r="T755" s="65"/>
      <c r="U755" s="65"/>
      <c r="V755" s="65"/>
      <c r="W755" s="65"/>
      <c r="X755" s="65"/>
      <c r="Y755" s="65"/>
      <c r="Z755" s="65"/>
      <c r="AA755" s="65"/>
      <c r="AB755" s="65"/>
      <c r="AC755" s="65"/>
      <c r="AD755" s="65"/>
      <c r="AE755" s="65"/>
      <c r="AF755" s="65"/>
    </row>
    <row r="756">
      <c r="A756" s="65"/>
      <c r="B756" s="65"/>
      <c r="C756" s="65"/>
      <c r="D756" s="65"/>
      <c r="E756" s="65"/>
      <c r="F756" s="65"/>
      <c r="G756" s="65"/>
      <c r="H756" s="65"/>
      <c r="I756" s="65"/>
      <c r="J756" s="65"/>
      <c r="K756" s="65"/>
      <c r="L756" s="65"/>
      <c r="M756" s="65"/>
      <c r="N756" s="65"/>
      <c r="O756" s="65"/>
      <c r="P756" s="65"/>
      <c r="Q756" s="65"/>
      <c r="R756" s="65"/>
      <c r="S756" s="65"/>
      <c r="T756" s="65"/>
      <c r="U756" s="65"/>
      <c r="V756" s="65"/>
      <c r="W756" s="65"/>
      <c r="X756" s="65"/>
      <c r="Y756" s="65"/>
      <c r="Z756" s="65"/>
      <c r="AA756" s="65"/>
      <c r="AB756" s="65"/>
      <c r="AC756" s="65"/>
      <c r="AD756" s="65"/>
      <c r="AE756" s="65"/>
      <c r="AF756" s="65"/>
    </row>
    <row r="757">
      <c r="A757" s="65"/>
      <c r="B757" s="65"/>
      <c r="C757" s="65"/>
      <c r="D757" s="65"/>
      <c r="E757" s="65"/>
      <c r="F757" s="65"/>
      <c r="G757" s="65"/>
      <c r="H757" s="65"/>
      <c r="I757" s="65"/>
      <c r="J757" s="65"/>
      <c r="K757" s="65"/>
      <c r="L757" s="65"/>
      <c r="M757" s="65"/>
      <c r="N757" s="65"/>
      <c r="O757" s="65"/>
      <c r="P757" s="65"/>
      <c r="Q757" s="65"/>
      <c r="R757" s="65"/>
      <c r="S757" s="65"/>
      <c r="T757" s="65"/>
      <c r="U757" s="65"/>
      <c r="V757" s="65"/>
      <c r="W757" s="65"/>
      <c r="X757" s="65"/>
      <c r="Y757" s="65"/>
      <c r="Z757" s="65"/>
      <c r="AA757" s="65"/>
      <c r="AB757" s="65"/>
      <c r="AC757" s="65"/>
      <c r="AD757" s="65"/>
      <c r="AE757" s="65"/>
      <c r="AF757" s="65"/>
    </row>
    <row r="758">
      <c r="A758" s="65"/>
      <c r="B758" s="65"/>
      <c r="C758" s="65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  <c r="W758" s="65"/>
      <c r="X758" s="65"/>
      <c r="Y758" s="65"/>
      <c r="Z758" s="65"/>
      <c r="AA758" s="65"/>
      <c r="AB758" s="65"/>
      <c r="AC758" s="65"/>
      <c r="AD758" s="65"/>
      <c r="AE758" s="65"/>
      <c r="AF758" s="65"/>
    </row>
    <row r="759">
      <c r="A759" s="65"/>
      <c r="B759" s="65"/>
      <c r="C759" s="65"/>
      <c r="D759" s="65"/>
      <c r="E759" s="65"/>
      <c r="F759" s="65"/>
      <c r="G759" s="65"/>
      <c r="H759" s="65"/>
      <c r="I759" s="65"/>
      <c r="J759" s="65"/>
      <c r="K759" s="65"/>
      <c r="L759" s="65"/>
      <c r="M759" s="65"/>
      <c r="N759" s="65"/>
      <c r="O759" s="65"/>
      <c r="P759" s="65"/>
      <c r="Q759" s="65"/>
      <c r="R759" s="65"/>
      <c r="S759" s="65"/>
      <c r="T759" s="65"/>
      <c r="U759" s="65"/>
      <c r="V759" s="65"/>
      <c r="W759" s="65"/>
      <c r="X759" s="65"/>
      <c r="Y759" s="65"/>
      <c r="Z759" s="65"/>
      <c r="AA759" s="65"/>
      <c r="AB759" s="65"/>
      <c r="AC759" s="65"/>
      <c r="AD759" s="65"/>
      <c r="AE759" s="65"/>
      <c r="AF759" s="65"/>
    </row>
    <row r="760">
      <c r="A760" s="65"/>
      <c r="B760" s="65"/>
      <c r="C760" s="65"/>
      <c r="D760" s="65"/>
      <c r="E760" s="65"/>
      <c r="F760" s="65"/>
      <c r="G760" s="65"/>
      <c r="H760" s="65"/>
      <c r="I760" s="65"/>
      <c r="J760" s="65"/>
      <c r="K760" s="65"/>
      <c r="L760" s="65"/>
      <c r="M760" s="65"/>
      <c r="N760" s="65"/>
      <c r="O760" s="65"/>
      <c r="P760" s="65"/>
      <c r="Q760" s="65"/>
      <c r="R760" s="65"/>
      <c r="S760" s="65"/>
      <c r="T760" s="65"/>
      <c r="U760" s="65"/>
      <c r="V760" s="65"/>
      <c r="W760" s="65"/>
      <c r="X760" s="65"/>
      <c r="Y760" s="65"/>
      <c r="Z760" s="65"/>
      <c r="AA760" s="65"/>
      <c r="AB760" s="65"/>
      <c r="AC760" s="65"/>
      <c r="AD760" s="65"/>
      <c r="AE760" s="65"/>
      <c r="AF760" s="65"/>
    </row>
    <row r="761">
      <c r="A761" s="65"/>
      <c r="B761" s="65"/>
      <c r="C761" s="65"/>
      <c r="D761" s="65"/>
      <c r="E761" s="65"/>
      <c r="F761" s="65"/>
      <c r="G761" s="65"/>
      <c r="H761" s="65"/>
      <c r="I761" s="65"/>
      <c r="J761" s="65"/>
      <c r="K761" s="65"/>
      <c r="L761" s="65"/>
      <c r="M761" s="65"/>
      <c r="N761" s="65"/>
      <c r="O761" s="65"/>
      <c r="P761" s="65"/>
      <c r="Q761" s="65"/>
      <c r="R761" s="65"/>
      <c r="S761" s="65"/>
      <c r="T761" s="65"/>
      <c r="U761" s="65"/>
      <c r="V761" s="65"/>
      <c r="W761" s="65"/>
      <c r="X761" s="65"/>
      <c r="Y761" s="65"/>
      <c r="Z761" s="65"/>
      <c r="AA761" s="65"/>
      <c r="AB761" s="65"/>
      <c r="AC761" s="65"/>
      <c r="AD761" s="65"/>
      <c r="AE761" s="65"/>
      <c r="AF761" s="65"/>
    </row>
    <row r="762">
      <c r="A762" s="65"/>
      <c r="B762" s="65"/>
      <c r="C762" s="65"/>
      <c r="D762" s="65"/>
      <c r="E762" s="65"/>
      <c r="F762" s="65"/>
      <c r="G762" s="65"/>
      <c r="H762" s="65"/>
      <c r="I762" s="65"/>
      <c r="J762" s="65"/>
      <c r="K762" s="65"/>
      <c r="L762" s="65"/>
      <c r="M762" s="65"/>
      <c r="N762" s="65"/>
      <c r="O762" s="65"/>
      <c r="P762" s="65"/>
      <c r="Q762" s="65"/>
      <c r="R762" s="65"/>
      <c r="S762" s="65"/>
      <c r="T762" s="65"/>
      <c r="U762" s="65"/>
      <c r="V762" s="65"/>
      <c r="W762" s="65"/>
      <c r="X762" s="65"/>
      <c r="Y762" s="65"/>
      <c r="Z762" s="65"/>
      <c r="AA762" s="65"/>
      <c r="AB762" s="65"/>
      <c r="AC762" s="65"/>
      <c r="AD762" s="65"/>
      <c r="AE762" s="65"/>
      <c r="AF762" s="65"/>
    </row>
    <row r="763">
      <c r="A763" s="65"/>
      <c r="B763" s="65"/>
      <c r="C763" s="65"/>
      <c r="D763" s="65"/>
      <c r="E763" s="65"/>
      <c r="F763" s="65"/>
      <c r="G763" s="65"/>
      <c r="H763" s="65"/>
      <c r="I763" s="65"/>
      <c r="J763" s="65"/>
      <c r="K763" s="65"/>
      <c r="L763" s="65"/>
      <c r="M763" s="65"/>
      <c r="N763" s="65"/>
      <c r="O763" s="65"/>
      <c r="P763" s="65"/>
      <c r="Q763" s="65"/>
      <c r="R763" s="65"/>
      <c r="S763" s="65"/>
      <c r="T763" s="65"/>
      <c r="U763" s="65"/>
      <c r="V763" s="65"/>
      <c r="W763" s="65"/>
      <c r="X763" s="65"/>
      <c r="Y763" s="65"/>
      <c r="Z763" s="65"/>
      <c r="AA763" s="65"/>
      <c r="AB763" s="65"/>
      <c r="AC763" s="65"/>
      <c r="AD763" s="65"/>
      <c r="AE763" s="65"/>
      <c r="AF763" s="65"/>
    </row>
    <row r="764">
      <c r="A764" s="65"/>
      <c r="B764" s="65"/>
      <c r="C764" s="65"/>
      <c r="D764" s="65"/>
      <c r="E764" s="65"/>
      <c r="F764" s="65"/>
      <c r="G764" s="65"/>
      <c r="H764" s="65"/>
      <c r="I764" s="65"/>
      <c r="J764" s="65"/>
      <c r="K764" s="65"/>
      <c r="L764" s="65"/>
      <c r="M764" s="65"/>
      <c r="N764" s="65"/>
      <c r="O764" s="65"/>
      <c r="P764" s="65"/>
      <c r="Q764" s="65"/>
      <c r="R764" s="65"/>
      <c r="S764" s="65"/>
      <c r="T764" s="65"/>
      <c r="U764" s="65"/>
      <c r="V764" s="65"/>
      <c r="W764" s="65"/>
      <c r="X764" s="65"/>
      <c r="Y764" s="65"/>
      <c r="Z764" s="65"/>
      <c r="AA764" s="65"/>
      <c r="AB764" s="65"/>
      <c r="AC764" s="65"/>
      <c r="AD764" s="65"/>
      <c r="AE764" s="65"/>
      <c r="AF764" s="65"/>
    </row>
    <row r="765">
      <c r="A765" s="65"/>
      <c r="B765" s="65"/>
      <c r="C765" s="65"/>
      <c r="D765" s="65"/>
      <c r="E765" s="65"/>
      <c r="F765" s="65"/>
      <c r="G765" s="65"/>
      <c r="H765" s="65"/>
      <c r="I765" s="65"/>
      <c r="J765" s="65"/>
      <c r="K765" s="65"/>
      <c r="L765" s="65"/>
      <c r="M765" s="65"/>
      <c r="N765" s="65"/>
      <c r="O765" s="65"/>
      <c r="P765" s="65"/>
      <c r="Q765" s="65"/>
      <c r="R765" s="65"/>
      <c r="S765" s="65"/>
      <c r="T765" s="65"/>
      <c r="U765" s="65"/>
      <c r="V765" s="65"/>
      <c r="W765" s="65"/>
      <c r="X765" s="65"/>
      <c r="Y765" s="65"/>
      <c r="Z765" s="65"/>
      <c r="AA765" s="65"/>
      <c r="AB765" s="65"/>
      <c r="AC765" s="65"/>
      <c r="AD765" s="65"/>
      <c r="AE765" s="65"/>
      <c r="AF765" s="65"/>
    </row>
    <row r="766">
      <c r="A766" s="65"/>
      <c r="B766" s="65"/>
      <c r="C766" s="65"/>
      <c r="D766" s="65"/>
      <c r="E766" s="65"/>
      <c r="F766" s="65"/>
      <c r="G766" s="65"/>
      <c r="H766" s="65"/>
      <c r="I766" s="65"/>
      <c r="J766" s="65"/>
      <c r="K766" s="65"/>
      <c r="L766" s="65"/>
      <c r="M766" s="65"/>
      <c r="N766" s="65"/>
      <c r="O766" s="65"/>
      <c r="P766" s="65"/>
      <c r="Q766" s="65"/>
      <c r="R766" s="65"/>
      <c r="S766" s="65"/>
      <c r="T766" s="65"/>
      <c r="U766" s="65"/>
      <c r="V766" s="65"/>
      <c r="W766" s="65"/>
      <c r="X766" s="65"/>
      <c r="Y766" s="65"/>
      <c r="Z766" s="65"/>
      <c r="AA766" s="65"/>
      <c r="AB766" s="65"/>
      <c r="AC766" s="65"/>
      <c r="AD766" s="65"/>
      <c r="AE766" s="65"/>
      <c r="AF766" s="65"/>
    </row>
    <row r="767">
      <c r="A767" s="65"/>
      <c r="B767" s="65"/>
      <c r="C767" s="65"/>
      <c r="D767" s="65"/>
      <c r="E767" s="65"/>
      <c r="F767" s="65"/>
      <c r="G767" s="65"/>
      <c r="H767" s="65"/>
      <c r="I767" s="65"/>
      <c r="J767" s="65"/>
      <c r="K767" s="65"/>
      <c r="L767" s="65"/>
      <c r="M767" s="65"/>
      <c r="N767" s="65"/>
      <c r="O767" s="65"/>
      <c r="P767" s="65"/>
      <c r="Q767" s="65"/>
      <c r="R767" s="65"/>
      <c r="S767" s="65"/>
      <c r="T767" s="65"/>
      <c r="U767" s="65"/>
      <c r="V767" s="65"/>
      <c r="W767" s="65"/>
      <c r="X767" s="65"/>
      <c r="Y767" s="65"/>
      <c r="Z767" s="65"/>
      <c r="AA767" s="65"/>
      <c r="AB767" s="65"/>
      <c r="AC767" s="65"/>
      <c r="AD767" s="65"/>
      <c r="AE767" s="65"/>
      <c r="AF767" s="65"/>
    </row>
    <row r="768">
      <c r="A768" s="65"/>
      <c r="B768" s="65"/>
      <c r="C768" s="65"/>
      <c r="D768" s="65"/>
      <c r="E768" s="65"/>
      <c r="F768" s="65"/>
      <c r="G768" s="65"/>
      <c r="H768" s="65"/>
      <c r="I768" s="65"/>
      <c r="J768" s="65"/>
      <c r="K768" s="65"/>
      <c r="L768" s="65"/>
      <c r="M768" s="65"/>
      <c r="N768" s="65"/>
      <c r="O768" s="65"/>
      <c r="P768" s="65"/>
      <c r="Q768" s="65"/>
      <c r="R768" s="65"/>
      <c r="S768" s="65"/>
      <c r="T768" s="65"/>
      <c r="U768" s="65"/>
      <c r="V768" s="65"/>
      <c r="W768" s="65"/>
      <c r="X768" s="65"/>
      <c r="Y768" s="65"/>
      <c r="Z768" s="65"/>
      <c r="AA768" s="65"/>
      <c r="AB768" s="65"/>
      <c r="AC768" s="65"/>
      <c r="AD768" s="65"/>
      <c r="AE768" s="65"/>
      <c r="AF768" s="65"/>
    </row>
    <row r="769">
      <c r="A769" s="65"/>
      <c r="B769" s="65"/>
      <c r="C769" s="65"/>
      <c r="D769" s="65"/>
      <c r="E769" s="65"/>
      <c r="F769" s="65"/>
      <c r="G769" s="65"/>
      <c r="H769" s="65"/>
      <c r="I769" s="65"/>
      <c r="J769" s="65"/>
      <c r="K769" s="65"/>
      <c r="L769" s="65"/>
      <c r="M769" s="65"/>
      <c r="N769" s="65"/>
      <c r="O769" s="65"/>
      <c r="P769" s="65"/>
      <c r="Q769" s="65"/>
      <c r="R769" s="65"/>
      <c r="S769" s="65"/>
      <c r="T769" s="65"/>
      <c r="U769" s="65"/>
      <c r="V769" s="65"/>
      <c r="W769" s="65"/>
      <c r="X769" s="65"/>
      <c r="Y769" s="65"/>
      <c r="Z769" s="65"/>
      <c r="AA769" s="65"/>
      <c r="AB769" s="65"/>
      <c r="AC769" s="65"/>
      <c r="AD769" s="65"/>
      <c r="AE769" s="65"/>
      <c r="AF769" s="65"/>
    </row>
    <row r="770">
      <c r="A770" s="65"/>
      <c r="B770" s="65"/>
      <c r="C770" s="65"/>
      <c r="D770" s="65"/>
      <c r="E770" s="65"/>
      <c r="F770" s="65"/>
      <c r="G770" s="65"/>
      <c r="H770" s="65"/>
      <c r="I770" s="65"/>
      <c r="J770" s="65"/>
      <c r="K770" s="65"/>
      <c r="L770" s="65"/>
      <c r="M770" s="65"/>
      <c r="N770" s="65"/>
      <c r="O770" s="65"/>
      <c r="P770" s="65"/>
      <c r="Q770" s="65"/>
      <c r="R770" s="65"/>
      <c r="S770" s="65"/>
      <c r="T770" s="65"/>
      <c r="U770" s="65"/>
      <c r="V770" s="65"/>
      <c r="W770" s="65"/>
      <c r="X770" s="65"/>
      <c r="Y770" s="65"/>
      <c r="Z770" s="65"/>
      <c r="AA770" s="65"/>
      <c r="AB770" s="65"/>
      <c r="AC770" s="65"/>
      <c r="AD770" s="65"/>
      <c r="AE770" s="65"/>
      <c r="AF770" s="65"/>
    </row>
    <row r="771">
      <c r="A771" s="65"/>
      <c r="B771" s="65"/>
      <c r="C771" s="65"/>
      <c r="D771" s="65"/>
      <c r="E771" s="65"/>
      <c r="F771" s="65"/>
      <c r="G771" s="65"/>
      <c r="H771" s="65"/>
      <c r="I771" s="65"/>
      <c r="J771" s="65"/>
      <c r="K771" s="65"/>
      <c r="L771" s="65"/>
      <c r="M771" s="65"/>
      <c r="N771" s="65"/>
      <c r="O771" s="65"/>
      <c r="P771" s="65"/>
      <c r="Q771" s="65"/>
      <c r="R771" s="65"/>
      <c r="S771" s="65"/>
      <c r="T771" s="65"/>
      <c r="U771" s="65"/>
      <c r="V771" s="65"/>
      <c r="W771" s="65"/>
      <c r="X771" s="65"/>
      <c r="Y771" s="65"/>
      <c r="Z771" s="65"/>
      <c r="AA771" s="65"/>
      <c r="AB771" s="65"/>
      <c r="AC771" s="65"/>
      <c r="AD771" s="65"/>
      <c r="AE771" s="65"/>
      <c r="AF771" s="65"/>
    </row>
    <row r="772">
      <c r="A772" s="65"/>
      <c r="B772" s="65"/>
      <c r="C772" s="65"/>
      <c r="D772" s="65"/>
      <c r="E772" s="65"/>
      <c r="F772" s="65"/>
      <c r="G772" s="65"/>
      <c r="H772" s="65"/>
      <c r="I772" s="65"/>
      <c r="J772" s="65"/>
      <c r="K772" s="65"/>
      <c r="L772" s="65"/>
      <c r="M772" s="65"/>
      <c r="N772" s="65"/>
      <c r="O772" s="65"/>
      <c r="P772" s="65"/>
      <c r="Q772" s="65"/>
      <c r="R772" s="65"/>
      <c r="S772" s="65"/>
      <c r="T772" s="65"/>
      <c r="U772" s="65"/>
      <c r="V772" s="65"/>
      <c r="W772" s="65"/>
      <c r="X772" s="65"/>
      <c r="Y772" s="65"/>
      <c r="Z772" s="65"/>
      <c r="AA772" s="65"/>
      <c r="AB772" s="65"/>
      <c r="AC772" s="65"/>
      <c r="AD772" s="65"/>
      <c r="AE772" s="65"/>
      <c r="AF772" s="65"/>
    </row>
    <row r="773">
      <c r="A773" s="65"/>
      <c r="B773" s="65"/>
      <c r="C773" s="65"/>
      <c r="D773" s="65"/>
      <c r="E773" s="65"/>
      <c r="F773" s="65"/>
      <c r="G773" s="65"/>
      <c r="H773" s="65"/>
      <c r="I773" s="65"/>
      <c r="J773" s="65"/>
      <c r="K773" s="65"/>
      <c r="L773" s="65"/>
      <c r="M773" s="65"/>
      <c r="N773" s="65"/>
      <c r="O773" s="65"/>
      <c r="P773" s="65"/>
      <c r="Q773" s="65"/>
      <c r="R773" s="65"/>
      <c r="S773" s="65"/>
      <c r="T773" s="65"/>
      <c r="U773" s="65"/>
      <c r="V773" s="65"/>
      <c r="W773" s="65"/>
      <c r="X773" s="65"/>
      <c r="Y773" s="65"/>
      <c r="Z773" s="65"/>
      <c r="AA773" s="65"/>
      <c r="AB773" s="65"/>
      <c r="AC773" s="65"/>
      <c r="AD773" s="65"/>
      <c r="AE773" s="65"/>
      <c r="AF773" s="65"/>
    </row>
    <row r="774">
      <c r="A774" s="65"/>
      <c r="B774" s="65"/>
      <c r="C774" s="65"/>
      <c r="D774" s="65"/>
      <c r="E774" s="65"/>
      <c r="F774" s="65"/>
      <c r="G774" s="65"/>
      <c r="H774" s="65"/>
      <c r="I774" s="65"/>
      <c r="J774" s="65"/>
      <c r="K774" s="65"/>
      <c r="L774" s="65"/>
      <c r="M774" s="65"/>
      <c r="N774" s="65"/>
      <c r="O774" s="65"/>
      <c r="P774" s="65"/>
      <c r="Q774" s="65"/>
      <c r="R774" s="65"/>
      <c r="S774" s="65"/>
      <c r="T774" s="65"/>
      <c r="U774" s="65"/>
      <c r="V774" s="65"/>
      <c r="W774" s="65"/>
      <c r="X774" s="65"/>
      <c r="Y774" s="65"/>
      <c r="Z774" s="65"/>
      <c r="AA774" s="65"/>
      <c r="AB774" s="65"/>
      <c r="AC774" s="65"/>
      <c r="AD774" s="65"/>
      <c r="AE774" s="65"/>
      <c r="AF774" s="65"/>
    </row>
    <row r="775">
      <c r="A775" s="65"/>
      <c r="B775" s="65"/>
      <c r="C775" s="65"/>
      <c r="D775" s="65"/>
      <c r="E775" s="65"/>
      <c r="F775" s="65"/>
      <c r="G775" s="65"/>
      <c r="H775" s="65"/>
      <c r="I775" s="65"/>
      <c r="J775" s="65"/>
      <c r="K775" s="65"/>
      <c r="L775" s="65"/>
      <c r="M775" s="65"/>
      <c r="N775" s="65"/>
      <c r="O775" s="65"/>
      <c r="P775" s="65"/>
      <c r="Q775" s="65"/>
      <c r="R775" s="65"/>
      <c r="S775" s="65"/>
      <c r="T775" s="65"/>
      <c r="U775" s="65"/>
      <c r="V775" s="65"/>
      <c r="W775" s="65"/>
      <c r="X775" s="65"/>
      <c r="Y775" s="65"/>
      <c r="Z775" s="65"/>
      <c r="AA775" s="65"/>
      <c r="AB775" s="65"/>
      <c r="AC775" s="65"/>
      <c r="AD775" s="65"/>
      <c r="AE775" s="65"/>
      <c r="AF775" s="65"/>
    </row>
    <row r="776">
      <c r="A776" s="65"/>
      <c r="B776" s="65"/>
      <c r="C776" s="65"/>
      <c r="D776" s="65"/>
      <c r="E776" s="65"/>
      <c r="F776" s="65"/>
      <c r="G776" s="65"/>
      <c r="H776" s="65"/>
      <c r="I776" s="65"/>
      <c r="J776" s="65"/>
      <c r="K776" s="65"/>
      <c r="L776" s="65"/>
      <c r="M776" s="65"/>
      <c r="N776" s="65"/>
      <c r="O776" s="65"/>
      <c r="P776" s="65"/>
      <c r="Q776" s="65"/>
      <c r="R776" s="65"/>
      <c r="S776" s="65"/>
      <c r="T776" s="65"/>
      <c r="U776" s="65"/>
      <c r="V776" s="65"/>
      <c r="W776" s="65"/>
      <c r="X776" s="65"/>
      <c r="Y776" s="65"/>
      <c r="Z776" s="65"/>
      <c r="AA776" s="65"/>
      <c r="AB776" s="65"/>
      <c r="AC776" s="65"/>
      <c r="AD776" s="65"/>
      <c r="AE776" s="65"/>
      <c r="AF776" s="65"/>
    </row>
    <row r="777">
      <c r="A777" s="65"/>
      <c r="B777" s="65"/>
      <c r="C777" s="65"/>
      <c r="D777" s="65"/>
      <c r="E777" s="65"/>
      <c r="F777" s="65"/>
      <c r="G777" s="65"/>
      <c r="H777" s="65"/>
      <c r="I777" s="65"/>
      <c r="J777" s="65"/>
      <c r="K777" s="65"/>
      <c r="L777" s="65"/>
      <c r="M777" s="65"/>
      <c r="N777" s="65"/>
      <c r="O777" s="65"/>
      <c r="P777" s="65"/>
      <c r="Q777" s="65"/>
      <c r="R777" s="65"/>
      <c r="S777" s="65"/>
      <c r="T777" s="65"/>
      <c r="U777" s="65"/>
      <c r="V777" s="65"/>
      <c r="W777" s="65"/>
      <c r="X777" s="65"/>
      <c r="Y777" s="65"/>
      <c r="Z777" s="65"/>
      <c r="AA777" s="65"/>
      <c r="AB777" s="65"/>
      <c r="AC777" s="65"/>
      <c r="AD777" s="65"/>
      <c r="AE777" s="65"/>
      <c r="AF777" s="65"/>
    </row>
    <row r="778">
      <c r="A778" s="65"/>
      <c r="B778" s="65"/>
      <c r="C778" s="65"/>
      <c r="D778" s="65"/>
      <c r="E778" s="65"/>
      <c r="F778" s="65"/>
      <c r="G778" s="65"/>
      <c r="H778" s="65"/>
      <c r="I778" s="65"/>
      <c r="J778" s="65"/>
      <c r="K778" s="65"/>
      <c r="L778" s="65"/>
      <c r="M778" s="65"/>
      <c r="N778" s="65"/>
      <c r="O778" s="65"/>
      <c r="P778" s="65"/>
      <c r="Q778" s="65"/>
      <c r="R778" s="65"/>
      <c r="S778" s="65"/>
      <c r="T778" s="65"/>
      <c r="U778" s="65"/>
      <c r="V778" s="65"/>
      <c r="W778" s="65"/>
      <c r="X778" s="65"/>
      <c r="Y778" s="65"/>
      <c r="Z778" s="65"/>
      <c r="AA778" s="65"/>
      <c r="AB778" s="65"/>
      <c r="AC778" s="65"/>
      <c r="AD778" s="65"/>
      <c r="AE778" s="65"/>
      <c r="AF778" s="65"/>
    </row>
    <row r="779">
      <c r="A779" s="65"/>
      <c r="B779" s="65"/>
      <c r="C779" s="65"/>
      <c r="D779" s="65"/>
      <c r="E779" s="65"/>
      <c r="F779" s="65"/>
      <c r="G779" s="65"/>
      <c r="H779" s="65"/>
      <c r="I779" s="65"/>
      <c r="J779" s="65"/>
      <c r="K779" s="65"/>
      <c r="L779" s="65"/>
      <c r="M779" s="65"/>
      <c r="N779" s="65"/>
      <c r="O779" s="65"/>
      <c r="P779" s="65"/>
      <c r="Q779" s="65"/>
      <c r="R779" s="65"/>
      <c r="S779" s="65"/>
      <c r="T779" s="65"/>
      <c r="U779" s="65"/>
      <c r="V779" s="65"/>
      <c r="W779" s="65"/>
      <c r="X779" s="65"/>
      <c r="Y779" s="65"/>
      <c r="Z779" s="65"/>
      <c r="AA779" s="65"/>
      <c r="AB779" s="65"/>
      <c r="AC779" s="65"/>
      <c r="AD779" s="65"/>
      <c r="AE779" s="65"/>
      <c r="AF779" s="65"/>
    </row>
    <row r="780">
      <c r="A780" s="65"/>
      <c r="B780" s="65"/>
      <c r="C780" s="65"/>
      <c r="D780" s="65"/>
      <c r="E780" s="65"/>
      <c r="F780" s="65"/>
      <c r="G780" s="65"/>
      <c r="H780" s="65"/>
      <c r="I780" s="65"/>
      <c r="J780" s="65"/>
      <c r="K780" s="65"/>
      <c r="L780" s="65"/>
      <c r="M780" s="65"/>
      <c r="N780" s="65"/>
      <c r="O780" s="65"/>
      <c r="P780" s="65"/>
      <c r="Q780" s="65"/>
      <c r="R780" s="65"/>
      <c r="S780" s="65"/>
      <c r="T780" s="65"/>
      <c r="U780" s="65"/>
      <c r="V780" s="65"/>
      <c r="W780" s="65"/>
      <c r="X780" s="65"/>
      <c r="Y780" s="65"/>
      <c r="Z780" s="65"/>
      <c r="AA780" s="65"/>
      <c r="AB780" s="65"/>
      <c r="AC780" s="65"/>
      <c r="AD780" s="65"/>
      <c r="AE780" s="65"/>
      <c r="AF780" s="65"/>
    </row>
    <row r="781">
      <c r="A781" s="65"/>
      <c r="B781" s="65"/>
      <c r="C781" s="65"/>
      <c r="D781" s="65"/>
      <c r="E781" s="65"/>
      <c r="F781" s="65"/>
      <c r="G781" s="65"/>
      <c r="H781" s="65"/>
      <c r="I781" s="65"/>
      <c r="J781" s="65"/>
      <c r="K781" s="65"/>
      <c r="L781" s="65"/>
      <c r="M781" s="65"/>
      <c r="N781" s="65"/>
      <c r="O781" s="65"/>
      <c r="P781" s="65"/>
      <c r="Q781" s="65"/>
      <c r="R781" s="65"/>
      <c r="S781" s="65"/>
      <c r="T781" s="65"/>
      <c r="U781" s="65"/>
      <c r="V781" s="65"/>
      <c r="W781" s="65"/>
      <c r="X781" s="65"/>
      <c r="Y781" s="65"/>
      <c r="Z781" s="65"/>
      <c r="AA781" s="65"/>
      <c r="AB781" s="65"/>
      <c r="AC781" s="65"/>
      <c r="AD781" s="65"/>
      <c r="AE781" s="65"/>
      <c r="AF781" s="65"/>
    </row>
    <row r="782">
      <c r="A782" s="65"/>
      <c r="B782" s="65"/>
      <c r="C782" s="65"/>
      <c r="D782" s="65"/>
      <c r="E782" s="65"/>
      <c r="F782" s="65"/>
      <c r="G782" s="65"/>
      <c r="H782" s="65"/>
      <c r="I782" s="65"/>
      <c r="J782" s="65"/>
      <c r="K782" s="65"/>
      <c r="L782" s="65"/>
      <c r="M782" s="65"/>
      <c r="N782" s="65"/>
      <c r="O782" s="65"/>
      <c r="P782" s="65"/>
      <c r="Q782" s="65"/>
      <c r="R782" s="65"/>
      <c r="S782" s="65"/>
      <c r="T782" s="65"/>
      <c r="U782" s="65"/>
      <c r="V782" s="65"/>
      <c r="W782" s="65"/>
      <c r="X782" s="65"/>
      <c r="Y782" s="65"/>
      <c r="Z782" s="65"/>
      <c r="AA782" s="65"/>
      <c r="AB782" s="65"/>
      <c r="AC782" s="65"/>
      <c r="AD782" s="65"/>
      <c r="AE782" s="65"/>
      <c r="AF782" s="65"/>
    </row>
  </sheetData>
  <mergeCells count="38">
    <mergeCell ref="K23:L23"/>
    <mergeCell ref="M23:N23"/>
    <mergeCell ref="O23:P23"/>
    <mergeCell ref="Q23:R23"/>
    <mergeCell ref="Q56:R56"/>
    <mergeCell ref="O59:R59"/>
    <mergeCell ref="Q108:R108"/>
    <mergeCell ref="O111:R111"/>
    <mergeCell ref="C1:I1"/>
    <mergeCell ref="Q2:R2"/>
    <mergeCell ref="O5:R5"/>
    <mergeCell ref="S5:U5"/>
    <mergeCell ref="V5:X5"/>
    <mergeCell ref="C23:D23"/>
    <mergeCell ref="E23:F23"/>
    <mergeCell ref="S23:T23"/>
    <mergeCell ref="K77:L77"/>
    <mergeCell ref="M77:N77"/>
    <mergeCell ref="O77:P77"/>
    <mergeCell ref="Q77:R77"/>
    <mergeCell ref="S77:T77"/>
    <mergeCell ref="G23:H23"/>
    <mergeCell ref="I23:J23"/>
    <mergeCell ref="C54:F54"/>
    <mergeCell ref="C77:D77"/>
    <mergeCell ref="E77:F77"/>
    <mergeCell ref="G77:H77"/>
    <mergeCell ref="I77:J77"/>
    <mergeCell ref="O129:P129"/>
    <mergeCell ref="Q129:R129"/>
    <mergeCell ref="S129:T129"/>
    <mergeCell ref="C106:F106"/>
    <mergeCell ref="C129:D129"/>
    <mergeCell ref="E129:F129"/>
    <mergeCell ref="G129:H129"/>
    <mergeCell ref="I129:J129"/>
    <mergeCell ref="K129:L129"/>
    <mergeCell ref="M129:N129"/>
  </mergeCells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.43"/>
    <col customWidth="1" min="2" max="2" width="2.57"/>
    <col customWidth="1" min="5" max="5" width="18.43"/>
    <col customWidth="1" min="6" max="6" width="20.14"/>
    <col customWidth="1" min="7" max="7" width="18.0"/>
  </cols>
  <sheetData>
    <row r="1">
      <c r="A1" s="80" t="s">
        <v>196</v>
      </c>
      <c r="B1" s="66"/>
      <c r="C1" s="67" t="s">
        <v>197</v>
      </c>
      <c r="J1" s="68"/>
      <c r="K1" s="68"/>
      <c r="L1" s="68"/>
      <c r="M1" s="68"/>
      <c r="N1" s="68"/>
      <c r="O1" s="68"/>
      <c r="P1" s="68"/>
      <c r="Q1" s="65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</row>
    <row r="2">
      <c r="A2" s="68"/>
      <c r="B2" s="68"/>
      <c r="C2" s="23" t="s">
        <v>82</v>
      </c>
      <c r="D2" s="23" t="s">
        <v>83</v>
      </c>
      <c r="E2" s="23" t="s">
        <v>15</v>
      </c>
      <c r="F2" s="23" t="s">
        <v>16</v>
      </c>
      <c r="G2" s="23" t="s">
        <v>17</v>
      </c>
      <c r="H2" s="23" t="s">
        <v>84</v>
      </c>
      <c r="I2" s="23" t="s">
        <v>85</v>
      </c>
      <c r="J2" s="23" t="s">
        <v>86</v>
      </c>
      <c r="K2" s="23" t="s">
        <v>87</v>
      </c>
      <c r="L2" s="65"/>
      <c r="M2" s="23"/>
      <c r="N2" s="23"/>
      <c r="O2" s="65"/>
      <c r="P2" s="23"/>
      <c r="S2" s="65"/>
      <c r="T2" s="65"/>
      <c r="U2" s="65"/>
      <c r="V2" s="23"/>
      <c r="W2" s="23"/>
      <c r="X2" s="71"/>
      <c r="Y2" s="71"/>
      <c r="Z2" s="65"/>
      <c r="AA2" s="65"/>
      <c r="AB2" s="65"/>
      <c r="AC2" s="65"/>
      <c r="AD2" s="65"/>
      <c r="AE2" s="65"/>
      <c r="AF2" s="65"/>
    </row>
    <row r="3">
      <c r="A3" s="72" t="s">
        <v>88</v>
      </c>
      <c r="B3" s="72" t="s">
        <v>89</v>
      </c>
      <c r="C3" s="73" t="s">
        <v>90</v>
      </c>
      <c r="D3" s="73" t="s">
        <v>90</v>
      </c>
      <c r="E3" s="73" t="s">
        <v>90</v>
      </c>
      <c r="F3" s="73" t="s">
        <v>90</v>
      </c>
      <c r="G3" s="73" t="s">
        <v>90</v>
      </c>
      <c r="H3" s="73" t="s">
        <v>90</v>
      </c>
      <c r="I3" s="73" t="s">
        <v>90</v>
      </c>
      <c r="J3" s="73" t="s">
        <v>90</v>
      </c>
      <c r="K3" s="73" t="s">
        <v>90</v>
      </c>
      <c r="L3" s="73" t="s">
        <v>91</v>
      </c>
      <c r="M3" s="73" t="s">
        <v>92</v>
      </c>
      <c r="N3" s="74" t="s">
        <v>93</v>
      </c>
      <c r="O3" s="65"/>
      <c r="P3" s="23"/>
      <c r="Q3" s="75"/>
      <c r="R3" s="75"/>
      <c r="S3" s="65"/>
      <c r="T3" s="65"/>
      <c r="U3" s="65"/>
      <c r="V3" s="23"/>
      <c r="W3" s="65"/>
      <c r="X3" s="65"/>
      <c r="Y3" s="65"/>
      <c r="Z3" s="65"/>
      <c r="AA3" s="65"/>
      <c r="AB3" s="65"/>
      <c r="AC3" s="65"/>
      <c r="AD3" s="65"/>
      <c r="AE3" s="65"/>
      <c r="AF3" s="65"/>
    </row>
    <row r="4">
      <c r="A4" s="76">
        <v>1.0</v>
      </c>
      <c r="B4" s="68" t="s">
        <v>94</v>
      </c>
      <c r="C4" s="77">
        <f t="shared" ref="C4:C21" si="2">(C25*D25)/L4</f>
        <v>0.1825108739</v>
      </c>
      <c r="D4" s="77">
        <f t="shared" ref="D4:D21" si="3">(E25*F25)/L4</f>
        <v>0.3247568887</v>
      </c>
      <c r="E4" s="77">
        <f t="shared" ref="E4:E21" si="4">(G25*H25)/$L4</f>
        <v>0</v>
      </c>
      <c r="F4" s="77">
        <f t="shared" ref="F4:F21" si="5">(J25*I25)/$L4</f>
        <v>0.07228582019</v>
      </c>
      <c r="G4" s="77">
        <f t="shared" ref="G4:G21" si="6">(K25*L25)/$L4</f>
        <v>0.01445697997</v>
      </c>
      <c r="H4" s="77">
        <f t="shared" ref="H4:H21" si="7">(M25*N25)/L4</f>
        <v>-0.01472101524</v>
      </c>
      <c r="I4" s="77">
        <f t="shared" ref="I4:I21" si="8">(O25*P25)/L4</f>
        <v>-0.0003241823127</v>
      </c>
      <c r="J4" s="77">
        <f t="shared" ref="J4:J21" si="9">(Q25*R25)/L4</f>
        <v>-0.001696885972</v>
      </c>
      <c r="K4" s="77">
        <f t="shared" ref="K4:K21" si="10">(S25*T25)/L4</f>
        <v>0.422731581</v>
      </c>
      <c r="L4" s="23">
        <f t="shared" ref="L4:M4" si="1">U25</f>
        <v>-66.2576</v>
      </c>
      <c r="M4" s="23">
        <f t="shared" si="1"/>
        <v>97.7918</v>
      </c>
      <c r="N4" s="78">
        <f t="shared" ref="N4:N21" si="12">M4/abs(L4)</f>
        <v>1.475933327</v>
      </c>
      <c r="O4" s="65"/>
      <c r="P4" s="65"/>
      <c r="Q4" s="65"/>
      <c r="R4" s="65"/>
      <c r="S4" s="79"/>
      <c r="T4" s="65"/>
      <c r="U4" s="65"/>
      <c r="V4" s="79"/>
      <c r="W4" s="94"/>
      <c r="X4" s="65"/>
      <c r="Y4" s="65"/>
      <c r="Z4" s="65"/>
      <c r="AA4" s="65"/>
      <c r="AB4" s="65"/>
      <c r="AC4" s="65"/>
      <c r="AD4" s="65"/>
      <c r="AE4" s="65"/>
      <c r="AF4" s="65"/>
    </row>
    <row r="5">
      <c r="A5" s="76">
        <v>1.0</v>
      </c>
      <c r="B5" s="68" t="s">
        <v>96</v>
      </c>
      <c r="C5" s="77">
        <f t="shared" si="2"/>
        <v>0.1825393667</v>
      </c>
      <c r="D5" s="77">
        <f t="shared" si="3"/>
        <v>0.110534611</v>
      </c>
      <c r="E5" s="77">
        <f t="shared" si="4"/>
        <v>0.1645524148</v>
      </c>
      <c r="F5" s="77">
        <f t="shared" si="5"/>
        <v>0.09118242462</v>
      </c>
      <c r="G5" s="77">
        <f t="shared" si="6"/>
        <v>0.01483915355</v>
      </c>
      <c r="H5" s="77">
        <f t="shared" si="7"/>
        <v>-0.02971803567</v>
      </c>
      <c r="I5" s="77">
        <f t="shared" si="8"/>
        <v>-0.0002165149871</v>
      </c>
      <c r="J5" s="77">
        <f t="shared" si="9"/>
        <v>-0.004933779907</v>
      </c>
      <c r="K5" s="77">
        <f t="shared" si="10"/>
        <v>0.471241365</v>
      </c>
      <c r="L5" s="23">
        <f t="shared" ref="L5:M5" si="11">U26</f>
        <v>-13.4916</v>
      </c>
      <c r="M5" s="23">
        <f t="shared" si="11"/>
        <v>34.3171</v>
      </c>
      <c r="N5" s="78">
        <f t="shared" si="12"/>
        <v>2.543590086</v>
      </c>
      <c r="O5" s="81" t="s">
        <v>97</v>
      </c>
      <c r="S5" s="117"/>
      <c r="V5" s="118"/>
      <c r="Y5" s="65"/>
      <c r="Z5" s="65"/>
      <c r="AA5" s="65"/>
      <c r="AB5" s="65"/>
      <c r="AC5" s="65"/>
      <c r="AD5" s="65"/>
      <c r="AE5" s="65"/>
      <c r="AF5" s="65"/>
    </row>
    <row r="6">
      <c r="A6" s="76">
        <v>1.0</v>
      </c>
      <c r="B6" s="68" t="s">
        <v>98</v>
      </c>
      <c r="C6" s="77">
        <f t="shared" si="2"/>
        <v>0.09565707832</v>
      </c>
      <c r="D6" s="77">
        <f t="shared" si="3"/>
        <v>0.8575333452</v>
      </c>
      <c r="E6" s="77">
        <f t="shared" si="4"/>
        <v>0</v>
      </c>
      <c r="F6" s="77">
        <f t="shared" si="5"/>
        <v>0.05322835041</v>
      </c>
      <c r="G6" s="77">
        <f t="shared" si="6"/>
        <v>0.01115655162</v>
      </c>
      <c r="H6" s="77">
        <f t="shared" si="7"/>
        <v>-0.3053272443</v>
      </c>
      <c r="I6" s="77">
        <f t="shared" si="8"/>
        <v>-0.0007301515829</v>
      </c>
      <c r="J6" s="77">
        <f t="shared" si="9"/>
        <v>-0.006936480577</v>
      </c>
      <c r="K6" s="77">
        <f t="shared" si="10"/>
        <v>0.2954316306</v>
      </c>
      <c r="L6" s="23">
        <f t="shared" ref="L6:M6" si="13">U27</f>
        <v>-42.9059</v>
      </c>
      <c r="M6" s="23">
        <f t="shared" si="13"/>
        <v>67.1512</v>
      </c>
      <c r="N6" s="78">
        <f t="shared" si="12"/>
        <v>1.565080793</v>
      </c>
      <c r="O6" s="82" t="s">
        <v>18</v>
      </c>
      <c r="P6" s="82" t="s">
        <v>99</v>
      </c>
      <c r="Q6" s="82" t="s">
        <v>100</v>
      </c>
      <c r="R6" s="82" t="s">
        <v>101</v>
      </c>
      <c r="S6" s="71"/>
      <c r="T6" s="65"/>
      <c r="U6" s="65"/>
      <c r="V6" s="71"/>
      <c r="W6" s="94"/>
      <c r="X6" s="65"/>
      <c r="Y6" s="65"/>
      <c r="Z6" s="65"/>
      <c r="AA6" s="65"/>
      <c r="AB6" s="65"/>
      <c r="AC6" s="65"/>
      <c r="AD6" s="65"/>
      <c r="AE6" s="65"/>
      <c r="AF6" s="65"/>
    </row>
    <row r="7">
      <c r="A7" s="76">
        <v>2.0</v>
      </c>
      <c r="B7" s="68" t="s">
        <v>94</v>
      </c>
      <c r="C7" s="77">
        <f t="shared" si="2"/>
        <v>0.0004978400291</v>
      </c>
      <c r="D7" s="77">
        <f t="shared" si="3"/>
        <v>0.511426684</v>
      </c>
      <c r="E7" s="77">
        <f t="shared" si="4"/>
        <v>0.3307331946</v>
      </c>
      <c r="F7" s="77">
        <f t="shared" si="5"/>
        <v>0.1723052905</v>
      </c>
      <c r="G7" s="77">
        <f t="shared" si="6"/>
        <v>0.00003771228032</v>
      </c>
      <c r="H7" s="77">
        <f t="shared" si="7"/>
        <v>-0.007462867911</v>
      </c>
      <c r="I7" s="77">
        <f t="shared" si="8"/>
        <v>-0.0002428985774</v>
      </c>
      <c r="J7" s="77">
        <f t="shared" si="9"/>
        <v>-0.009825786339</v>
      </c>
      <c r="K7" s="77">
        <f t="shared" si="10"/>
        <v>0.002535585344</v>
      </c>
      <c r="L7" s="23">
        <f t="shared" ref="L7:M7" si="14">U28</f>
        <v>-511.306</v>
      </c>
      <c r="M7" s="23">
        <f t="shared" si="14"/>
        <v>14.6448</v>
      </c>
      <c r="N7" s="78">
        <f t="shared" si="12"/>
        <v>0.02864194827</v>
      </c>
      <c r="O7" s="82" t="s">
        <v>13</v>
      </c>
      <c r="P7" s="87">
        <v>-35.0391</v>
      </c>
      <c r="Q7" s="87">
        <v>0.730936</v>
      </c>
      <c r="R7" s="106">
        <v>-0.02086</v>
      </c>
      <c r="S7" s="119"/>
      <c r="T7" s="122"/>
      <c r="U7" s="121"/>
      <c r="V7" s="119"/>
      <c r="W7" s="120"/>
      <c r="X7" s="121"/>
      <c r="Y7" s="65"/>
      <c r="Z7" s="65"/>
      <c r="AA7" s="65"/>
      <c r="AB7" s="65"/>
      <c r="AC7" s="65"/>
      <c r="AD7" s="65"/>
      <c r="AE7" s="65"/>
      <c r="AF7" s="65"/>
    </row>
    <row r="8">
      <c r="A8" s="76">
        <v>2.0</v>
      </c>
      <c r="B8" s="68" t="s">
        <v>96</v>
      </c>
      <c r="C8" s="77">
        <f t="shared" si="2"/>
        <v>0.0001341666114</v>
      </c>
      <c r="D8" s="77">
        <f t="shared" si="3"/>
        <v>0.5619146882</v>
      </c>
      <c r="E8" s="77">
        <f t="shared" si="4"/>
        <v>0.3210502996</v>
      </c>
      <c r="F8" s="77">
        <f t="shared" si="5"/>
        <v>0.1422898213</v>
      </c>
      <c r="G8" s="77">
        <f t="shared" si="6"/>
        <v>0.00002264317651</v>
      </c>
      <c r="H8" s="77">
        <f t="shared" si="7"/>
        <v>-0.01546140997</v>
      </c>
      <c r="I8" s="77">
        <f t="shared" si="8"/>
        <v>-0.0002485556443</v>
      </c>
      <c r="J8" s="77">
        <f t="shared" si="9"/>
        <v>-0.01039561405</v>
      </c>
      <c r="K8" s="77">
        <f t="shared" si="10"/>
        <v>0.0006924313147</v>
      </c>
      <c r="L8" s="23">
        <f t="shared" ref="L8:M8" si="15">U29</f>
        <v>-390.768</v>
      </c>
      <c r="M8" s="23">
        <f t="shared" si="15"/>
        <v>4.84991</v>
      </c>
      <c r="N8" s="78">
        <f t="shared" si="12"/>
        <v>0.0124112261</v>
      </c>
      <c r="O8" s="82" t="s">
        <v>103</v>
      </c>
      <c r="P8" s="87">
        <v>-30.6516</v>
      </c>
      <c r="Q8" s="87">
        <v>5.59231</v>
      </c>
      <c r="R8" s="106">
        <v>-0.18245</v>
      </c>
      <c r="S8" s="119"/>
      <c r="T8" s="122"/>
      <c r="U8" s="121"/>
      <c r="V8" s="119"/>
      <c r="W8" s="120"/>
      <c r="X8" s="121"/>
      <c r="Y8" s="65"/>
      <c r="Z8" s="65"/>
      <c r="AA8" s="65"/>
      <c r="AB8" s="65"/>
      <c r="AC8" s="65"/>
      <c r="AD8" s="65"/>
      <c r="AE8" s="65"/>
      <c r="AF8" s="65"/>
    </row>
    <row r="9">
      <c r="A9" s="76">
        <v>2.0</v>
      </c>
      <c r="B9" s="68" t="s">
        <v>98</v>
      </c>
      <c r="C9" s="77">
        <f t="shared" si="2"/>
        <v>0.00006324320866</v>
      </c>
      <c r="D9" s="77">
        <f t="shared" si="3"/>
        <v>0.7561997555</v>
      </c>
      <c r="E9" s="77">
        <f t="shared" si="4"/>
        <v>0.2311066683</v>
      </c>
      <c r="F9" s="77">
        <f t="shared" si="5"/>
        <v>0.09546592028</v>
      </c>
      <c r="G9" s="77">
        <f t="shared" si="6"/>
        <v>0.000006751727073</v>
      </c>
      <c r="H9" s="77">
        <f t="shared" si="7"/>
        <v>-0.07286986163</v>
      </c>
      <c r="I9" s="77">
        <f t="shared" si="8"/>
        <v>-0.0002290914216</v>
      </c>
      <c r="J9" s="77">
        <f t="shared" si="9"/>
        <v>-0.01010713177</v>
      </c>
      <c r="K9" s="77">
        <f t="shared" si="10"/>
        <v>0.0003684190212</v>
      </c>
      <c r="L9" s="23">
        <f t="shared" ref="L9:M9" si="16">U30</f>
        <v>-103.632</v>
      </c>
      <c r="M9" s="23">
        <f t="shared" si="16"/>
        <v>2.33013</v>
      </c>
      <c r="N9" s="78">
        <f t="shared" si="12"/>
        <v>0.02248465725</v>
      </c>
      <c r="O9" s="82" t="s">
        <v>104</v>
      </c>
      <c r="P9" s="87">
        <v>-547.503</v>
      </c>
      <c r="Q9" s="87">
        <v>164.571</v>
      </c>
      <c r="R9" s="106">
        <v>-0.30058</v>
      </c>
      <c r="S9" s="119"/>
      <c r="T9" s="122"/>
      <c r="U9" s="121"/>
      <c r="V9" s="119"/>
      <c r="W9" s="120"/>
      <c r="X9" s="121"/>
      <c r="Y9" s="65"/>
      <c r="Z9" s="65"/>
      <c r="AA9" s="65"/>
      <c r="AB9" s="65"/>
      <c r="AC9" s="65"/>
      <c r="AD9" s="65"/>
      <c r="AE9" s="65"/>
      <c r="AF9" s="65"/>
    </row>
    <row r="10">
      <c r="A10" s="76">
        <v>3.0</v>
      </c>
      <c r="B10" s="68" t="s">
        <v>94</v>
      </c>
      <c r="C10" s="77">
        <f t="shared" si="2"/>
        <v>0.0004089249717</v>
      </c>
      <c r="D10" s="77">
        <f t="shared" si="3"/>
        <v>0.3690454427</v>
      </c>
      <c r="E10" s="77">
        <f t="shared" si="4"/>
        <v>0.2258025812</v>
      </c>
      <c r="F10" s="77">
        <f t="shared" si="5"/>
        <v>0.384186583</v>
      </c>
      <c r="G10" s="77">
        <f t="shared" si="6"/>
        <v>0.02736886088</v>
      </c>
      <c r="H10" s="77">
        <f t="shared" si="7"/>
        <v>-0.007586086221</v>
      </c>
      <c r="I10" s="77">
        <f t="shared" si="8"/>
        <v>-0.0001280570654</v>
      </c>
      <c r="J10" s="77">
        <f t="shared" si="9"/>
        <v>-0.008859071375</v>
      </c>
      <c r="K10" s="77">
        <f t="shared" si="10"/>
        <v>0.009758681264</v>
      </c>
      <c r="L10" s="23">
        <f t="shared" ref="L10:M10" si="17">U31</f>
        <v>-487.861</v>
      </c>
      <c r="M10" s="23">
        <f t="shared" si="17"/>
        <v>11.3913</v>
      </c>
      <c r="N10" s="78">
        <f t="shared" si="12"/>
        <v>0.02334947864</v>
      </c>
      <c r="O10" s="82" t="s">
        <v>105</v>
      </c>
      <c r="P10" s="87">
        <v>-534.691</v>
      </c>
      <c r="Q10" s="87">
        <v>45.1697</v>
      </c>
      <c r="R10" s="106">
        <v>-0.08448</v>
      </c>
      <c r="S10" s="119"/>
      <c r="T10" s="122"/>
      <c r="U10" s="121"/>
      <c r="V10" s="119"/>
      <c r="W10" s="120"/>
      <c r="X10" s="121"/>
      <c r="Y10" s="65"/>
      <c r="Z10" s="65"/>
      <c r="AA10" s="65"/>
      <c r="AB10" s="65"/>
      <c r="AC10" s="65"/>
      <c r="AD10" s="65"/>
      <c r="AE10" s="65"/>
      <c r="AF10" s="65"/>
    </row>
    <row r="11">
      <c r="A11" s="76">
        <v>3.0</v>
      </c>
      <c r="B11" s="68" t="s">
        <v>96</v>
      </c>
      <c r="C11" s="77">
        <f t="shared" si="2"/>
        <v>0.0001620889455</v>
      </c>
      <c r="D11" s="77">
        <f t="shared" si="3"/>
        <v>0.4823880115</v>
      </c>
      <c r="E11" s="77">
        <f t="shared" si="4"/>
        <v>0.2552926422</v>
      </c>
      <c r="F11" s="77">
        <f t="shared" si="5"/>
        <v>0.2891771697</v>
      </c>
      <c r="G11" s="77">
        <f t="shared" si="6"/>
        <v>0.01004559555</v>
      </c>
      <c r="H11" s="77">
        <f t="shared" si="7"/>
        <v>-0.03006014934</v>
      </c>
      <c r="I11" s="77">
        <f t="shared" si="8"/>
        <v>-0.0001538428052</v>
      </c>
      <c r="J11" s="77">
        <f t="shared" si="9"/>
        <v>-0.0101518313</v>
      </c>
      <c r="K11" s="77">
        <f t="shared" si="10"/>
        <v>0.003296792882</v>
      </c>
      <c r="L11" s="23">
        <f t="shared" ref="L11:M11" si="18">U32</f>
        <v>-230.612</v>
      </c>
      <c r="M11" s="23">
        <f t="shared" si="18"/>
        <v>2.98193</v>
      </c>
      <c r="N11" s="78">
        <f t="shared" si="12"/>
        <v>0.01293050665</v>
      </c>
      <c r="O11" s="82" t="s">
        <v>106</v>
      </c>
      <c r="P11" s="88">
        <v>-460.028</v>
      </c>
      <c r="Q11" s="89">
        <v>107.075</v>
      </c>
      <c r="R11" s="106">
        <v>-0.23276</v>
      </c>
      <c r="S11" s="119"/>
      <c r="T11" s="122"/>
      <c r="U11" s="121"/>
      <c r="V11" s="119"/>
      <c r="W11" s="120"/>
      <c r="X11" s="121"/>
      <c r="Y11" s="65"/>
      <c r="Z11" s="65"/>
      <c r="AA11" s="65"/>
      <c r="AB11" s="65"/>
      <c r="AC11" s="65"/>
      <c r="AD11" s="65"/>
      <c r="AE11" s="65"/>
      <c r="AF11" s="65"/>
    </row>
    <row r="12">
      <c r="A12" s="76">
        <v>3.0</v>
      </c>
      <c r="B12" s="68" t="s">
        <v>98</v>
      </c>
      <c r="C12" s="77">
        <f t="shared" si="2"/>
        <v>0.0001660529532</v>
      </c>
      <c r="D12" s="77">
        <f t="shared" si="3"/>
        <v>0.5800088738</v>
      </c>
      <c r="E12" s="77">
        <f t="shared" si="4"/>
        <v>0.2493991975</v>
      </c>
      <c r="F12" s="77">
        <f t="shared" si="5"/>
        <v>0.2354047514</v>
      </c>
      <c r="G12" s="77">
        <f t="shared" si="6"/>
        <v>0.005873909829</v>
      </c>
      <c r="H12" s="77">
        <f t="shared" si="7"/>
        <v>-0.06231011526</v>
      </c>
      <c r="I12" s="77">
        <f t="shared" si="8"/>
        <v>-0.0001584789117</v>
      </c>
      <c r="J12" s="77">
        <f t="shared" si="9"/>
        <v>-0.01025264333</v>
      </c>
      <c r="K12" s="77">
        <f t="shared" si="10"/>
        <v>0.001867961201</v>
      </c>
      <c r="L12" s="23">
        <f t="shared" ref="L12:M12" si="19">U33</f>
        <v>-107.529</v>
      </c>
      <c r="M12" s="23">
        <f t="shared" si="19"/>
        <v>2.00795</v>
      </c>
      <c r="N12" s="78">
        <f t="shared" si="12"/>
        <v>0.01867356713</v>
      </c>
      <c r="O12" s="82" t="s">
        <v>168</v>
      </c>
      <c r="P12" s="88">
        <v>337.489</v>
      </c>
      <c r="Q12" s="89">
        <v>306.373</v>
      </c>
      <c r="R12" s="106">
        <v>0.9078</v>
      </c>
      <c r="S12" s="119"/>
      <c r="T12" s="122"/>
      <c r="U12" s="121"/>
      <c r="V12" s="119"/>
      <c r="W12" s="120"/>
      <c r="X12" s="121"/>
      <c r="Y12" s="65"/>
      <c r="Z12" s="65"/>
      <c r="AA12" s="65"/>
      <c r="AB12" s="65"/>
      <c r="AC12" s="65"/>
      <c r="AD12" s="65"/>
      <c r="AE12" s="65"/>
      <c r="AF12" s="65"/>
    </row>
    <row r="13">
      <c r="A13" s="76">
        <v>4.0</v>
      </c>
      <c r="B13" s="68" t="s">
        <v>94</v>
      </c>
      <c r="C13" s="77">
        <f t="shared" si="2"/>
        <v>0.004271983715</v>
      </c>
      <c r="D13" s="77">
        <f t="shared" si="3"/>
        <v>0.3591372795</v>
      </c>
      <c r="E13" s="77">
        <f t="shared" si="4"/>
        <v>0.1432674841</v>
      </c>
      <c r="F13" s="77">
        <f t="shared" si="5"/>
        <v>0.1994760652</v>
      </c>
      <c r="G13" s="77">
        <f t="shared" si="6"/>
        <v>0.1869968036</v>
      </c>
      <c r="H13" s="77">
        <f t="shared" si="7"/>
        <v>-0.01558488331</v>
      </c>
      <c r="I13" s="77">
        <f t="shared" si="8"/>
        <v>-0.00009167516636</v>
      </c>
      <c r="J13" s="77">
        <f t="shared" si="9"/>
        <v>-0.005057102416</v>
      </c>
      <c r="K13" s="77">
        <f t="shared" si="10"/>
        <v>0.1275893293</v>
      </c>
      <c r="L13" s="23">
        <f t="shared" ref="L13:M13" si="20">U34</f>
        <v>-266.598</v>
      </c>
      <c r="M13" s="23">
        <f t="shared" si="20"/>
        <v>10.0263</v>
      </c>
      <c r="N13" s="78">
        <f t="shared" si="12"/>
        <v>0.03760830914</v>
      </c>
      <c r="O13" s="23"/>
      <c r="P13" s="125"/>
      <c r="Q13" s="126"/>
      <c r="R13" s="126"/>
      <c r="S13" s="71"/>
      <c r="T13" s="65"/>
      <c r="U13" s="65"/>
      <c r="V13" s="71"/>
      <c r="W13" s="94"/>
      <c r="X13" s="65"/>
      <c r="Y13" s="65"/>
      <c r="Z13" s="65"/>
      <c r="AA13" s="65"/>
      <c r="AB13" s="65"/>
      <c r="AC13" s="65"/>
      <c r="AD13" s="65"/>
      <c r="AE13" s="65"/>
      <c r="AF13" s="65"/>
    </row>
    <row r="14">
      <c r="A14" s="76">
        <v>4.0</v>
      </c>
      <c r="B14" s="68" t="s">
        <v>96</v>
      </c>
      <c r="C14" s="77">
        <f t="shared" si="2"/>
        <v>0.00321666938</v>
      </c>
      <c r="D14" s="77">
        <f t="shared" si="3"/>
        <v>0.4306357881</v>
      </c>
      <c r="E14" s="77">
        <f t="shared" si="4"/>
        <v>0.1380418799</v>
      </c>
      <c r="F14" s="77">
        <f t="shared" si="5"/>
        <v>0.2717843017</v>
      </c>
      <c r="G14" s="77">
        <f t="shared" si="6"/>
        <v>0.1310472798</v>
      </c>
      <c r="H14" s="77">
        <f t="shared" si="7"/>
        <v>-0.02864279972</v>
      </c>
      <c r="I14" s="77">
        <f t="shared" si="8"/>
        <v>-0.00008927284808</v>
      </c>
      <c r="J14" s="77">
        <f t="shared" si="9"/>
        <v>-0.006327953727</v>
      </c>
      <c r="K14" s="77">
        <f t="shared" si="10"/>
        <v>0.06033403444</v>
      </c>
      <c r="L14" s="23">
        <f t="shared" ref="L14:M14" si="21">U35</f>
        <v>-176.389</v>
      </c>
      <c r="M14" s="23">
        <f t="shared" si="21"/>
        <v>4.12351</v>
      </c>
      <c r="N14" s="78">
        <f t="shared" si="12"/>
        <v>0.0233773648</v>
      </c>
      <c r="O14" s="23"/>
      <c r="P14" s="23"/>
      <c r="Q14" s="93"/>
      <c r="R14" s="93"/>
      <c r="S14" s="71"/>
      <c r="T14" s="65"/>
      <c r="U14" s="65"/>
      <c r="V14" s="71"/>
      <c r="W14" s="94"/>
      <c r="X14" s="65"/>
      <c r="Y14" s="65"/>
      <c r="Z14" s="65"/>
      <c r="AA14" s="65"/>
      <c r="AB14" s="65"/>
      <c r="AC14" s="65"/>
      <c r="AD14" s="65"/>
      <c r="AE14" s="65"/>
      <c r="AF14" s="65"/>
    </row>
    <row r="15">
      <c r="A15" s="76">
        <v>4.0</v>
      </c>
      <c r="B15" s="68" t="s">
        <v>98</v>
      </c>
      <c r="C15" s="77">
        <f t="shared" si="2"/>
        <v>0.09826705288</v>
      </c>
      <c r="D15" s="77">
        <f t="shared" si="3"/>
        <v>0.4832136938</v>
      </c>
      <c r="E15" s="77">
        <f t="shared" si="4"/>
        <v>0.1159135221</v>
      </c>
      <c r="F15" s="77">
        <f t="shared" si="5"/>
        <v>0.2506460695</v>
      </c>
      <c r="G15" s="77">
        <f t="shared" si="6"/>
        <v>0.07707625868</v>
      </c>
      <c r="H15" s="77">
        <f t="shared" si="7"/>
        <v>-0.04918940977</v>
      </c>
      <c r="I15" s="77">
        <f t="shared" si="8"/>
        <v>-0.00007906692796</v>
      </c>
      <c r="J15" s="77">
        <f t="shared" si="9"/>
        <v>-0.005937586082</v>
      </c>
      <c r="K15" s="77">
        <f t="shared" si="10"/>
        <v>0.0301098768</v>
      </c>
      <c r="L15" s="23">
        <f t="shared" ref="L15:M15" si="22">U36</f>
        <v>-72.6632</v>
      </c>
      <c r="M15" s="23">
        <f t="shared" si="22"/>
        <v>2.47021</v>
      </c>
      <c r="N15" s="78">
        <f t="shared" si="12"/>
        <v>0.03399533739</v>
      </c>
      <c r="O15" s="23"/>
      <c r="P15" s="23"/>
      <c r="Q15" s="93"/>
      <c r="R15" s="93"/>
      <c r="S15" s="71"/>
      <c r="T15" s="65"/>
      <c r="U15" s="65"/>
      <c r="V15" s="71"/>
      <c r="W15" s="94"/>
      <c r="X15" s="65"/>
      <c r="Y15" s="65"/>
      <c r="Z15" s="65"/>
      <c r="AA15" s="65"/>
      <c r="AB15" s="65"/>
      <c r="AC15" s="65"/>
      <c r="AD15" s="65"/>
      <c r="AE15" s="65"/>
      <c r="AF15" s="65"/>
    </row>
    <row r="16">
      <c r="A16" s="76">
        <v>5.0</v>
      </c>
      <c r="B16" s="68" t="s">
        <v>94</v>
      </c>
      <c r="C16" s="77">
        <f t="shared" si="2"/>
        <v>0.8219776583</v>
      </c>
      <c r="D16" s="77">
        <f t="shared" si="3"/>
        <v>0.05809345398</v>
      </c>
      <c r="E16" s="77">
        <f t="shared" si="4"/>
        <v>0.01520383841</v>
      </c>
      <c r="F16" s="77">
        <f t="shared" si="5"/>
        <v>0.01776827452</v>
      </c>
      <c r="G16" s="77">
        <f t="shared" si="6"/>
        <v>0.01908080195</v>
      </c>
      <c r="H16" s="77">
        <f t="shared" si="7"/>
        <v>-0.004431886243</v>
      </c>
      <c r="I16" s="77">
        <f t="shared" si="8"/>
        <v>-0.000009126281756</v>
      </c>
      <c r="J16" s="77">
        <f t="shared" si="9"/>
        <v>-0.0005823256046</v>
      </c>
      <c r="K16" s="77">
        <f t="shared" si="10"/>
        <v>0.07287189297</v>
      </c>
      <c r="L16" s="23">
        <f t="shared" ref="L16:M16" si="23">U37</f>
        <v>-32.0966</v>
      </c>
      <c r="M16" s="23">
        <f t="shared" si="23"/>
        <v>1.55498</v>
      </c>
      <c r="N16" s="78">
        <f t="shared" si="12"/>
        <v>0.04844687599</v>
      </c>
      <c r="O16" s="23"/>
      <c r="P16" s="23"/>
      <c r="Q16" s="93"/>
      <c r="R16" s="93"/>
      <c r="S16" s="79"/>
      <c r="T16" s="65"/>
      <c r="U16" s="65"/>
      <c r="V16" s="79"/>
      <c r="W16" s="94"/>
      <c r="X16" s="65"/>
      <c r="Y16" s="65"/>
      <c r="Z16" s="65"/>
      <c r="AA16" s="65"/>
      <c r="AB16" s="65"/>
      <c r="AC16" s="65"/>
      <c r="AD16" s="65"/>
      <c r="AE16" s="65"/>
      <c r="AF16" s="65"/>
    </row>
    <row r="17">
      <c r="A17" s="76">
        <v>5.0</v>
      </c>
      <c r="B17" s="68" t="s">
        <v>96</v>
      </c>
      <c r="C17" s="77">
        <f t="shared" si="2"/>
        <v>0.8307655371</v>
      </c>
      <c r="D17" s="77">
        <f t="shared" si="3"/>
        <v>0.07076673163</v>
      </c>
      <c r="E17" s="77">
        <f t="shared" si="4"/>
        <v>0.01641794128</v>
      </c>
      <c r="F17" s="77">
        <f t="shared" si="5"/>
        <v>0.0188468912</v>
      </c>
      <c r="G17" s="77">
        <f t="shared" si="6"/>
        <v>0.02219442824</v>
      </c>
      <c r="H17" s="77">
        <f t="shared" si="7"/>
        <v>-0.006771092425</v>
      </c>
      <c r="I17" s="77">
        <f t="shared" si="8"/>
        <v>-0.00001130995472</v>
      </c>
      <c r="J17" s="77">
        <f t="shared" si="9"/>
        <v>-0.0006462888288</v>
      </c>
      <c r="K17" s="77">
        <f t="shared" si="10"/>
        <v>0.04842665115</v>
      </c>
      <c r="L17" s="23">
        <f t="shared" ref="L17:M17" si="24">U38</f>
        <v>-36.4382</v>
      </c>
      <c r="M17" s="23">
        <f t="shared" si="24"/>
        <v>1.0523</v>
      </c>
      <c r="N17" s="78">
        <f t="shared" si="12"/>
        <v>0.02887903354</v>
      </c>
      <c r="O17" s="23"/>
      <c r="P17" s="23"/>
      <c r="Q17" s="93"/>
      <c r="R17" s="93"/>
      <c r="S17" s="79"/>
      <c r="T17" s="65"/>
      <c r="U17" s="65"/>
      <c r="V17" s="79"/>
      <c r="W17" s="94"/>
      <c r="X17" s="65"/>
      <c r="Y17" s="65"/>
      <c r="Z17" s="65"/>
      <c r="AA17" s="65"/>
      <c r="AB17" s="65"/>
      <c r="AC17" s="65"/>
      <c r="AD17" s="65"/>
      <c r="AE17" s="65"/>
      <c r="AF17" s="65"/>
    </row>
    <row r="18">
      <c r="A18" s="76">
        <v>5.0</v>
      </c>
      <c r="B18" s="68" t="s">
        <v>98</v>
      </c>
      <c r="C18" s="77">
        <f t="shared" si="2"/>
        <v>0.8648307568</v>
      </c>
      <c r="D18" s="77">
        <f t="shared" si="3"/>
        <v>0.07629381272</v>
      </c>
      <c r="E18" s="77">
        <f t="shared" si="4"/>
        <v>0.01255733968</v>
      </c>
      <c r="F18" s="77">
        <f t="shared" si="5"/>
        <v>0.01509576985</v>
      </c>
      <c r="G18" s="77">
        <f t="shared" si="6"/>
        <v>0.01838896118</v>
      </c>
      <c r="H18" s="77">
        <f t="shared" si="7"/>
        <v>-0.009187273251</v>
      </c>
      <c r="I18" s="77">
        <f t="shared" si="8"/>
        <v>-0.000007028220029</v>
      </c>
      <c r="J18" s="77">
        <f t="shared" si="9"/>
        <v>-0.000598499615</v>
      </c>
      <c r="K18" s="77">
        <f t="shared" si="10"/>
        <v>0.02261728584</v>
      </c>
      <c r="L18" s="23">
        <f t="shared" ref="L18:M18" si="25">U39</f>
        <v>-36.6242</v>
      </c>
      <c r="M18" s="23">
        <f t="shared" si="25"/>
        <v>0.939272</v>
      </c>
      <c r="N18" s="78">
        <f t="shared" si="12"/>
        <v>0.02564621207</v>
      </c>
      <c r="O18" s="23"/>
      <c r="P18" s="23"/>
      <c r="Q18" s="93"/>
      <c r="R18" s="93"/>
      <c r="S18" s="79"/>
      <c r="T18" s="65"/>
      <c r="U18" s="65"/>
      <c r="V18" s="79"/>
      <c r="W18" s="94"/>
      <c r="X18" s="65"/>
      <c r="Y18" s="65"/>
      <c r="Z18" s="65"/>
      <c r="AA18" s="65"/>
      <c r="AB18" s="65"/>
      <c r="AC18" s="65"/>
      <c r="AD18" s="65"/>
      <c r="AE18" s="65"/>
      <c r="AF18" s="65"/>
    </row>
    <row r="19">
      <c r="A19" s="76">
        <v>6.0</v>
      </c>
      <c r="B19" s="68" t="s">
        <v>94</v>
      </c>
      <c r="C19" s="77">
        <f t="shared" si="2"/>
        <v>0.6193363598</v>
      </c>
      <c r="D19" s="77">
        <f t="shared" si="3"/>
        <v>0.1306854392</v>
      </c>
      <c r="E19" s="77">
        <f t="shared" si="4"/>
        <v>0.02423430036</v>
      </c>
      <c r="F19" s="77">
        <f t="shared" si="5"/>
        <v>0.0291529043</v>
      </c>
      <c r="G19" s="77">
        <f t="shared" si="6"/>
        <v>0.02564371129</v>
      </c>
      <c r="H19" s="77">
        <f t="shared" si="7"/>
        <v>-0.01145569189</v>
      </c>
      <c r="I19" s="77">
        <f t="shared" si="8"/>
        <v>-0.00001863220215</v>
      </c>
      <c r="J19" s="77">
        <f t="shared" si="9"/>
        <v>-0.001287721286</v>
      </c>
      <c r="K19" s="77">
        <f t="shared" si="10"/>
        <v>0.1837046596</v>
      </c>
      <c r="L19" s="23">
        <f t="shared" ref="L19:M19" si="26">U40</f>
        <v>-28.672</v>
      </c>
      <c r="M19" s="23">
        <f t="shared" si="26"/>
        <v>5.14413</v>
      </c>
      <c r="N19" s="78">
        <f t="shared" si="12"/>
        <v>0.1794130162</v>
      </c>
      <c r="O19" s="23"/>
      <c r="P19" s="23"/>
      <c r="Q19" s="93"/>
      <c r="R19" s="93"/>
      <c r="S19" s="79"/>
      <c r="T19" s="65"/>
      <c r="U19" s="79"/>
      <c r="V19" s="79"/>
      <c r="W19" s="94"/>
      <c r="X19" s="65"/>
      <c r="Y19" s="65"/>
      <c r="Z19" s="65"/>
      <c r="AA19" s="65"/>
      <c r="AB19" s="65"/>
      <c r="AC19" s="65"/>
      <c r="AD19" s="65"/>
      <c r="AE19" s="65"/>
      <c r="AF19" s="65"/>
    </row>
    <row r="20">
      <c r="A20" s="76">
        <v>6.0</v>
      </c>
      <c r="B20" s="68" t="s">
        <v>96</v>
      </c>
      <c r="C20" s="77">
        <f t="shared" si="2"/>
        <v>0.6591714019</v>
      </c>
      <c r="D20" s="77">
        <f t="shared" si="3"/>
        <v>0.1337692679</v>
      </c>
      <c r="E20" s="77">
        <f t="shared" si="4"/>
        <v>0.02415922245</v>
      </c>
      <c r="F20" s="77">
        <f t="shared" si="5"/>
        <v>0.02531029525</v>
      </c>
      <c r="G20" s="77">
        <f t="shared" si="6"/>
        <v>0.02548125862</v>
      </c>
      <c r="H20" s="77">
        <f t="shared" si="7"/>
        <v>-0.01516129771</v>
      </c>
      <c r="I20" s="77">
        <f t="shared" si="8"/>
        <v>-0.00002426092757</v>
      </c>
      <c r="J20" s="77">
        <f t="shared" si="9"/>
        <v>-0.001033019545</v>
      </c>
      <c r="K20" s="77">
        <f t="shared" si="10"/>
        <v>0.1483071281</v>
      </c>
      <c r="L20" s="23">
        <f t="shared" ref="L20:M20" si="27">U41</f>
        <v>-28.5757</v>
      </c>
      <c r="M20" s="23">
        <f t="shared" si="27"/>
        <v>2.38096</v>
      </c>
      <c r="N20" s="78">
        <f t="shared" si="12"/>
        <v>0.08332114349</v>
      </c>
      <c r="O20" s="23"/>
      <c r="P20" s="23"/>
      <c r="Q20" s="93"/>
      <c r="R20" s="93"/>
      <c r="S20" s="79"/>
      <c r="T20" s="65"/>
      <c r="U20" s="79"/>
      <c r="V20" s="79"/>
      <c r="W20" s="94"/>
      <c r="X20" s="65"/>
      <c r="Y20" s="65"/>
      <c r="Z20" s="65"/>
      <c r="AA20" s="65"/>
      <c r="AB20" s="65"/>
      <c r="AC20" s="65"/>
      <c r="AD20" s="65"/>
      <c r="AE20" s="65"/>
      <c r="AF20" s="65"/>
    </row>
    <row r="21">
      <c r="A21" s="76">
        <v>6.0</v>
      </c>
      <c r="B21" s="68" t="s">
        <v>98</v>
      </c>
      <c r="C21" s="77">
        <f t="shared" si="2"/>
        <v>0.6785652889</v>
      </c>
      <c r="D21" s="77">
        <f t="shared" si="3"/>
        <v>0.1759200152</v>
      </c>
      <c r="E21" s="77">
        <f t="shared" si="4"/>
        <v>0.02665416699</v>
      </c>
      <c r="F21" s="77">
        <f t="shared" si="5"/>
        <v>0.0239824167</v>
      </c>
      <c r="G21" s="77">
        <f t="shared" si="6"/>
        <v>0.02866008286</v>
      </c>
      <c r="H21" s="77">
        <f t="shared" si="7"/>
        <v>-0.02402205671</v>
      </c>
      <c r="I21" s="77">
        <f t="shared" si="8"/>
        <v>-0.00002029438902</v>
      </c>
      <c r="J21" s="77">
        <f t="shared" si="9"/>
        <v>-0.001202207201</v>
      </c>
      <c r="K21" s="77">
        <f t="shared" si="10"/>
        <v>0.09148680111</v>
      </c>
      <c r="L21" s="23">
        <f t="shared" ref="L21:M21" si="28">U42</f>
        <v>-26.6727</v>
      </c>
      <c r="M21" s="23">
        <f t="shared" si="28"/>
        <v>2.11949</v>
      </c>
      <c r="N21" s="78">
        <f t="shared" si="12"/>
        <v>0.07946289652</v>
      </c>
      <c r="O21" s="23"/>
      <c r="P21" s="23"/>
      <c r="Q21" s="93"/>
      <c r="R21" s="93"/>
      <c r="S21" s="79"/>
      <c r="T21" s="65"/>
      <c r="U21" s="79"/>
      <c r="V21" s="79"/>
      <c r="W21" s="94"/>
      <c r="X21" s="65"/>
      <c r="Y21" s="65"/>
      <c r="Z21" s="65"/>
      <c r="AA21" s="65"/>
      <c r="AB21" s="65"/>
      <c r="AC21" s="65"/>
      <c r="AD21" s="65"/>
      <c r="AE21" s="65"/>
      <c r="AF21" s="65"/>
    </row>
    <row r="22">
      <c r="A22" s="65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</row>
    <row r="23">
      <c r="A23" s="68"/>
      <c r="B23" s="68"/>
      <c r="C23" s="23" t="s">
        <v>82</v>
      </c>
      <c r="E23" s="23" t="s">
        <v>83</v>
      </c>
      <c r="G23" s="23" t="s">
        <v>120</v>
      </c>
      <c r="I23" s="23" t="s">
        <v>121</v>
      </c>
      <c r="K23" s="23" t="s">
        <v>122</v>
      </c>
      <c r="M23" s="23" t="s">
        <v>84</v>
      </c>
      <c r="O23" s="23" t="s">
        <v>85</v>
      </c>
      <c r="Q23" s="23" t="s">
        <v>86</v>
      </c>
      <c r="S23" s="23" t="s">
        <v>123</v>
      </c>
      <c r="U23" s="65"/>
      <c r="V23" s="65"/>
      <c r="W23" s="65"/>
      <c r="X23" s="65"/>
      <c r="Y23" s="71"/>
      <c r="Z23" s="65"/>
      <c r="AA23" s="65"/>
      <c r="AB23" s="65"/>
      <c r="AC23" s="65"/>
      <c r="AD23" s="65"/>
      <c r="AE23" s="65"/>
      <c r="AF23" s="65"/>
    </row>
    <row r="24">
      <c r="A24" s="68" t="s">
        <v>88</v>
      </c>
      <c r="B24" s="68" t="s">
        <v>89</v>
      </c>
      <c r="C24" s="23" t="s">
        <v>151</v>
      </c>
      <c r="D24" s="23" t="s">
        <v>152</v>
      </c>
      <c r="E24" s="23" t="s">
        <v>151</v>
      </c>
      <c r="F24" s="23" t="s">
        <v>152</v>
      </c>
      <c r="G24" s="23" t="s">
        <v>151</v>
      </c>
      <c r="H24" s="23" t="s">
        <v>152</v>
      </c>
      <c r="I24" s="23" t="s">
        <v>151</v>
      </c>
      <c r="J24" s="23" t="s">
        <v>152</v>
      </c>
      <c r="K24" s="23" t="s">
        <v>151</v>
      </c>
      <c r="L24" s="23" t="s">
        <v>152</v>
      </c>
      <c r="M24" s="23" t="s">
        <v>151</v>
      </c>
      <c r="N24" s="23" t="s">
        <v>152</v>
      </c>
      <c r="O24" s="23" t="s">
        <v>151</v>
      </c>
      <c r="P24" s="23" t="s">
        <v>152</v>
      </c>
      <c r="Q24" s="23" t="s">
        <v>151</v>
      </c>
      <c r="R24" s="23" t="s">
        <v>152</v>
      </c>
      <c r="S24" s="23" t="s">
        <v>151</v>
      </c>
      <c r="T24" s="23" t="s">
        <v>152</v>
      </c>
      <c r="U24" s="23" t="s">
        <v>153</v>
      </c>
      <c r="V24" s="23" t="s">
        <v>92</v>
      </c>
      <c r="W24" s="65" t="s">
        <v>154</v>
      </c>
      <c r="X24" s="65"/>
      <c r="Y24" s="65" t="s">
        <v>172</v>
      </c>
      <c r="Z24" s="65"/>
      <c r="AA24" s="65"/>
      <c r="AB24" s="65"/>
      <c r="AC24" s="65"/>
      <c r="AD24" s="65"/>
      <c r="AE24" s="65"/>
      <c r="AF24" s="65"/>
    </row>
    <row r="25">
      <c r="A25" s="106">
        <v>0.0</v>
      </c>
      <c r="B25" s="107">
        <v>0.0</v>
      </c>
      <c r="C25" s="84">
        <v>-17.6643</v>
      </c>
      <c r="D25" s="106">
        <v>0.684586</v>
      </c>
      <c r="E25" s="84">
        <v>-76.5814</v>
      </c>
      <c r="F25" s="106">
        <v>0.280977</v>
      </c>
      <c r="G25" s="108">
        <v>0.0</v>
      </c>
      <c r="H25" s="106">
        <v>0.0</v>
      </c>
      <c r="I25" s="106">
        <v>-1450.48</v>
      </c>
      <c r="J25" s="106">
        <v>0.003302</v>
      </c>
      <c r="K25" s="106">
        <v>-794.266</v>
      </c>
      <c r="L25" s="109">
        <v>0.001206</v>
      </c>
      <c r="M25" s="107">
        <v>75.9937</v>
      </c>
      <c r="N25" s="106">
        <v>0.012835</v>
      </c>
      <c r="O25" s="107">
        <v>144.158</v>
      </c>
      <c r="P25" s="109">
        <v>1.49E-4</v>
      </c>
      <c r="Q25" s="107">
        <v>1544.39</v>
      </c>
      <c r="R25" s="109">
        <v>7.28E-5</v>
      </c>
      <c r="S25" s="107">
        <v>-1660.0</v>
      </c>
      <c r="T25" s="106">
        <v>0.016873</v>
      </c>
      <c r="U25" s="88">
        <v>-66.2576</v>
      </c>
      <c r="V25" s="88">
        <v>97.7918</v>
      </c>
      <c r="W25" s="109">
        <v>5500000.0</v>
      </c>
      <c r="X25" s="65"/>
      <c r="Y25" s="123">
        <f t="shared" ref="Y25:Y42" si="29">(R25+P25+N25)*W25</f>
        <v>71812.4</v>
      </c>
      <c r="Z25" s="65"/>
      <c r="AA25" s="65"/>
      <c r="AB25" s="65"/>
      <c r="AC25" s="65"/>
      <c r="AD25" s="65"/>
      <c r="AE25" s="65"/>
      <c r="AF25" s="65"/>
    </row>
    <row r="26">
      <c r="A26" s="106">
        <v>0.0</v>
      </c>
      <c r="B26" s="107">
        <v>1.0</v>
      </c>
      <c r="C26" s="84">
        <v>-16.2504</v>
      </c>
      <c r="D26" s="106">
        <v>0.15155</v>
      </c>
      <c r="E26" s="84">
        <v>-1.77314</v>
      </c>
      <c r="F26" s="106">
        <v>0.841044</v>
      </c>
      <c r="G26" s="108">
        <v>-1365.36</v>
      </c>
      <c r="H26" s="106">
        <v>0.001626</v>
      </c>
      <c r="I26" s="106">
        <v>-1377.6</v>
      </c>
      <c r="J26" s="106">
        <v>8.93E-4</v>
      </c>
      <c r="K26" s="106">
        <v>-720.158</v>
      </c>
      <c r="L26" s="109">
        <v>2.78E-4</v>
      </c>
      <c r="M26" s="107">
        <v>553.026</v>
      </c>
      <c r="N26" s="106">
        <v>7.25E-4</v>
      </c>
      <c r="O26" s="107">
        <v>221.298</v>
      </c>
      <c r="P26" s="109">
        <v>1.32E-5</v>
      </c>
      <c r="Q26" s="107">
        <v>1643.57</v>
      </c>
      <c r="R26" s="109">
        <v>4.05E-5</v>
      </c>
      <c r="S26" s="107">
        <v>-1660.0</v>
      </c>
      <c r="T26" s="106">
        <v>0.00383</v>
      </c>
      <c r="U26" s="88">
        <v>-13.4916</v>
      </c>
      <c r="V26" s="88">
        <v>34.3171</v>
      </c>
      <c r="W26" s="109">
        <v>4.46E7</v>
      </c>
      <c r="X26" s="65"/>
      <c r="Y26" s="123">
        <f t="shared" si="29"/>
        <v>34730.02</v>
      </c>
      <c r="Z26" s="65"/>
      <c r="AA26" s="65"/>
      <c r="AB26" s="65"/>
      <c r="AC26" s="65"/>
      <c r="AD26" s="65"/>
      <c r="AE26" s="65"/>
      <c r="AF26" s="65"/>
    </row>
    <row r="27">
      <c r="A27" s="106">
        <v>0.0</v>
      </c>
      <c r="B27" s="107">
        <v>2.0</v>
      </c>
      <c r="C27" s="84">
        <v>-17.4376</v>
      </c>
      <c r="D27" s="106">
        <v>0.235368</v>
      </c>
      <c r="E27" s="84">
        <v>-51.1221</v>
      </c>
      <c r="F27" s="106">
        <v>0.719713</v>
      </c>
      <c r="G27" s="108">
        <v>0.0</v>
      </c>
      <c r="H27" s="109">
        <v>1.97E-9</v>
      </c>
      <c r="I27" s="106">
        <v>-1652.54</v>
      </c>
      <c r="J27" s="109">
        <v>0.001382</v>
      </c>
      <c r="K27" s="106">
        <v>-515.821</v>
      </c>
      <c r="L27" s="109">
        <v>9.28E-4</v>
      </c>
      <c r="M27" s="107">
        <v>386.783</v>
      </c>
      <c r="N27" s="106">
        <v>0.03387</v>
      </c>
      <c r="O27" s="107">
        <v>54.7689</v>
      </c>
      <c r="P27" s="106">
        <v>5.72E-4</v>
      </c>
      <c r="Q27" s="107">
        <v>560.482</v>
      </c>
      <c r="R27" s="106">
        <v>5.31E-4</v>
      </c>
      <c r="S27" s="107">
        <v>-1660.0</v>
      </c>
      <c r="T27" s="106">
        <v>0.007636</v>
      </c>
      <c r="U27" s="88">
        <v>-42.9059</v>
      </c>
      <c r="V27" s="88">
        <v>67.1512</v>
      </c>
      <c r="W27" s="109">
        <v>1.17E7</v>
      </c>
      <c r="X27" s="65"/>
      <c r="Y27" s="123">
        <f t="shared" si="29"/>
        <v>409184.1</v>
      </c>
      <c r="Z27" s="65"/>
      <c r="AA27" s="65"/>
      <c r="AB27" s="65"/>
      <c r="AC27" s="65"/>
      <c r="AD27" s="65"/>
      <c r="AE27" s="65"/>
      <c r="AF27" s="65"/>
    </row>
    <row r="28">
      <c r="A28" s="106">
        <v>1.0</v>
      </c>
      <c r="B28" s="107">
        <v>0.0</v>
      </c>
      <c r="C28" s="84">
        <v>-21.0597</v>
      </c>
      <c r="D28" s="106">
        <v>0.012087</v>
      </c>
      <c r="E28" s="84">
        <v>-293.802</v>
      </c>
      <c r="F28" s="106">
        <v>0.89004</v>
      </c>
      <c r="G28" s="108">
        <v>-2763.8</v>
      </c>
      <c r="H28" s="106">
        <v>0.061186</v>
      </c>
      <c r="I28" s="106">
        <v>-2757.37</v>
      </c>
      <c r="J28" s="106">
        <v>0.031951</v>
      </c>
      <c r="K28" s="106">
        <v>-436.256</v>
      </c>
      <c r="L28" s="109">
        <v>4.42E-5</v>
      </c>
      <c r="M28" s="107">
        <v>2574.77</v>
      </c>
      <c r="N28" s="106">
        <v>0.001482</v>
      </c>
      <c r="O28" s="107">
        <v>217.125</v>
      </c>
      <c r="P28" s="106">
        <v>5.72E-4</v>
      </c>
      <c r="Q28" s="107">
        <v>2705.43</v>
      </c>
      <c r="R28" s="106">
        <v>0.001857</v>
      </c>
      <c r="S28" s="107">
        <v>-1660.0</v>
      </c>
      <c r="T28" s="106">
        <v>7.81E-4</v>
      </c>
      <c r="U28" s="88">
        <v>-511.306</v>
      </c>
      <c r="V28" s="88">
        <v>14.6448</v>
      </c>
      <c r="W28" s="109">
        <v>2.45E8</v>
      </c>
      <c r="X28" s="65"/>
      <c r="Y28" s="123">
        <f t="shared" si="29"/>
        <v>958195</v>
      </c>
      <c r="Z28" s="65"/>
      <c r="AA28" s="65"/>
      <c r="AB28" s="65"/>
      <c r="AC28" s="65"/>
      <c r="AD28" s="65"/>
      <c r="AE28" s="65"/>
      <c r="AF28" s="65"/>
    </row>
    <row r="29">
      <c r="A29" s="106">
        <v>1.0</v>
      </c>
      <c r="B29" s="107">
        <v>1.0</v>
      </c>
      <c r="C29" s="84">
        <v>-15.3388</v>
      </c>
      <c r="D29" s="106">
        <v>0.003418</v>
      </c>
      <c r="E29" s="84">
        <v>-239.271</v>
      </c>
      <c r="F29" s="106">
        <v>0.917697</v>
      </c>
      <c r="G29" s="108">
        <v>-2448.69</v>
      </c>
      <c r="H29" s="106">
        <v>0.051234</v>
      </c>
      <c r="I29" s="106">
        <v>-2539.73</v>
      </c>
      <c r="J29" s="106">
        <v>0.021893</v>
      </c>
      <c r="K29" s="106">
        <v>-641.176</v>
      </c>
      <c r="L29" s="109">
        <v>1.38E-5</v>
      </c>
      <c r="M29" s="107">
        <v>1817.09</v>
      </c>
      <c r="N29" s="106">
        <v>0.003325</v>
      </c>
      <c r="O29" s="107">
        <v>185.358</v>
      </c>
      <c r="P29" s="106">
        <v>5.24E-4</v>
      </c>
      <c r="Q29" s="107">
        <v>2344.07</v>
      </c>
      <c r="R29" s="106">
        <v>0.001733</v>
      </c>
      <c r="S29" s="107">
        <v>-1660.0</v>
      </c>
      <c r="T29" s="109">
        <v>1.63E-4</v>
      </c>
      <c r="U29" s="88">
        <v>-390.768</v>
      </c>
      <c r="V29" s="88">
        <v>4.84991</v>
      </c>
      <c r="W29" s="109">
        <v>2.24E9</v>
      </c>
      <c r="X29" s="65"/>
      <c r="Y29" s="123">
        <f t="shared" si="29"/>
        <v>12503680</v>
      </c>
      <c r="Z29" s="65"/>
      <c r="AA29" s="65"/>
      <c r="AB29" s="65"/>
      <c r="AC29" s="65"/>
      <c r="AD29" s="65"/>
      <c r="AE29" s="65"/>
      <c r="AF29" s="65"/>
    </row>
    <row r="30">
      <c r="A30" s="106">
        <v>1.0</v>
      </c>
      <c r="B30" s="107">
        <v>2.0</v>
      </c>
      <c r="C30" s="84">
        <v>-16.7622</v>
      </c>
      <c r="D30" s="106">
        <v>3.91E-4</v>
      </c>
      <c r="E30" s="84">
        <v>-80.9895</v>
      </c>
      <c r="F30" s="106">
        <v>0.967613</v>
      </c>
      <c r="G30" s="108">
        <v>-1637.61</v>
      </c>
      <c r="H30" s="106">
        <v>0.014625</v>
      </c>
      <c r="I30" s="106">
        <v>-2307.75</v>
      </c>
      <c r="J30" s="106">
        <v>0.004287</v>
      </c>
      <c r="K30" s="106">
        <v>-641.922</v>
      </c>
      <c r="L30" s="109">
        <v>1.09E-6</v>
      </c>
      <c r="M30" s="107">
        <v>637.27</v>
      </c>
      <c r="N30" s="106">
        <v>0.01185</v>
      </c>
      <c r="O30" s="107">
        <v>93.4693</v>
      </c>
      <c r="P30" s="109">
        <v>2.54E-4</v>
      </c>
      <c r="Q30" s="107">
        <v>1095.63</v>
      </c>
      <c r="R30" s="106">
        <v>9.56E-4</v>
      </c>
      <c r="S30" s="107">
        <v>-1660.0</v>
      </c>
      <c r="T30" s="109">
        <v>2.3E-5</v>
      </c>
      <c r="U30" s="88">
        <v>-103.632</v>
      </c>
      <c r="V30" s="88">
        <v>2.33013</v>
      </c>
      <c r="W30" s="109">
        <v>9.68E9</v>
      </c>
      <c r="X30" s="65"/>
      <c r="Y30" s="123">
        <f t="shared" si="29"/>
        <v>126420800</v>
      </c>
      <c r="Z30" s="65"/>
      <c r="AA30" s="65"/>
      <c r="AB30" s="65"/>
      <c r="AC30" s="65"/>
      <c r="AD30" s="65"/>
      <c r="AE30" s="65"/>
      <c r="AF30" s="65"/>
    </row>
    <row r="31">
      <c r="A31" s="106">
        <v>2.0</v>
      </c>
      <c r="B31" s="107">
        <v>0.0</v>
      </c>
      <c r="C31" s="84">
        <v>-25.5048</v>
      </c>
      <c r="D31" s="106">
        <v>0.007822</v>
      </c>
      <c r="E31" s="84">
        <v>-214.648</v>
      </c>
      <c r="F31" s="106">
        <v>0.838782</v>
      </c>
      <c r="G31" s="108">
        <v>-2151.82</v>
      </c>
      <c r="H31" s="106">
        <v>0.051194</v>
      </c>
      <c r="I31" s="106">
        <v>-2146.69</v>
      </c>
      <c r="J31" s="106">
        <v>0.087311</v>
      </c>
      <c r="K31" s="106">
        <v>-2077.84</v>
      </c>
      <c r="L31" s="109">
        <v>0.006426</v>
      </c>
      <c r="M31" s="107">
        <v>1132.83</v>
      </c>
      <c r="N31" s="106">
        <v>0.003267</v>
      </c>
      <c r="O31" s="107">
        <v>171.632</v>
      </c>
      <c r="P31" s="109">
        <v>3.64E-4</v>
      </c>
      <c r="Q31" s="107">
        <v>2198.37</v>
      </c>
      <c r="R31" s="106">
        <v>0.001966</v>
      </c>
      <c r="S31" s="107">
        <v>-1660.0</v>
      </c>
      <c r="T31" s="106">
        <v>0.002868</v>
      </c>
      <c r="U31" s="88">
        <v>-487.861</v>
      </c>
      <c r="V31" s="88">
        <v>11.3913</v>
      </c>
      <c r="W31" s="109">
        <v>4.05E8</v>
      </c>
      <c r="X31" s="65"/>
      <c r="Y31" s="123">
        <f t="shared" si="29"/>
        <v>2266785</v>
      </c>
      <c r="Z31" s="65"/>
      <c r="AA31" s="65"/>
      <c r="AB31" s="65"/>
      <c r="AC31" s="65"/>
      <c r="AD31" s="65"/>
      <c r="AE31" s="65"/>
      <c r="AF31" s="65"/>
    </row>
    <row r="32">
      <c r="A32" s="106">
        <v>2.0</v>
      </c>
      <c r="B32" s="107">
        <v>1.0</v>
      </c>
      <c r="C32" s="84">
        <v>-16.6799</v>
      </c>
      <c r="D32" s="106">
        <v>0.002241</v>
      </c>
      <c r="E32" s="84">
        <v>-122.893</v>
      </c>
      <c r="F32" s="106">
        <v>0.905214</v>
      </c>
      <c r="G32" s="108">
        <v>-1413.87</v>
      </c>
      <c r="H32" s="106">
        <v>0.04164</v>
      </c>
      <c r="I32" s="106">
        <v>-1603.61</v>
      </c>
      <c r="J32" s="106">
        <v>0.041586</v>
      </c>
      <c r="K32" s="106">
        <v>-2033.92</v>
      </c>
      <c r="L32" s="106">
        <v>0.001139</v>
      </c>
      <c r="M32" s="107">
        <v>1202.26</v>
      </c>
      <c r="N32" s="106">
        <v>0.005766</v>
      </c>
      <c r="O32" s="107">
        <v>109.839</v>
      </c>
      <c r="P32" s="106">
        <v>3.23E-4</v>
      </c>
      <c r="Q32" s="107">
        <v>1433.64</v>
      </c>
      <c r="R32" s="106">
        <v>0.001633</v>
      </c>
      <c r="S32" s="107">
        <v>-1660.0</v>
      </c>
      <c r="T32" s="106">
        <v>4.58E-4</v>
      </c>
      <c r="U32" s="88">
        <v>-230.612</v>
      </c>
      <c r="V32" s="88">
        <v>2.98193</v>
      </c>
      <c r="W32" s="109">
        <v>5.91E9</v>
      </c>
      <c r="X32" s="65"/>
      <c r="Y32" s="123">
        <f t="shared" si="29"/>
        <v>45637020</v>
      </c>
      <c r="Z32" s="65"/>
      <c r="AA32" s="65"/>
      <c r="AB32" s="65"/>
      <c r="AC32" s="65"/>
      <c r="AD32" s="65"/>
      <c r="AE32" s="65"/>
      <c r="AF32" s="65"/>
    </row>
    <row r="33">
      <c r="A33" s="106">
        <v>2.0</v>
      </c>
      <c r="B33" s="107">
        <v>2.0</v>
      </c>
      <c r="C33" s="84">
        <v>-13.5269</v>
      </c>
      <c r="D33" s="106">
        <v>0.00132</v>
      </c>
      <c r="E33" s="84">
        <v>-67.093</v>
      </c>
      <c r="F33" s="106">
        <v>0.929572</v>
      </c>
      <c r="G33" s="108">
        <v>-826.277</v>
      </c>
      <c r="H33" s="106">
        <v>0.032456</v>
      </c>
      <c r="I33" s="106">
        <v>-981.384</v>
      </c>
      <c r="J33" s="106">
        <v>0.025793</v>
      </c>
      <c r="K33" s="106">
        <v>-1967.65</v>
      </c>
      <c r="L33" s="106">
        <v>3.21E-4</v>
      </c>
      <c r="M33" s="107">
        <v>755.968</v>
      </c>
      <c r="N33" s="106">
        <v>0.008863</v>
      </c>
      <c r="O33" s="107">
        <v>66.3077</v>
      </c>
      <c r="P33" s="106">
        <v>2.57E-4</v>
      </c>
      <c r="Q33" s="107">
        <v>850.005</v>
      </c>
      <c r="R33" s="106">
        <v>0.001297</v>
      </c>
      <c r="S33" s="107">
        <v>-1660.0</v>
      </c>
      <c r="T33" s="106">
        <v>1.21E-4</v>
      </c>
      <c r="U33" s="88">
        <v>-107.529</v>
      </c>
      <c r="V33" s="88">
        <v>2.00795</v>
      </c>
      <c r="W33" s="109">
        <v>1.3E10</v>
      </c>
      <c r="X33" s="65"/>
      <c r="Y33" s="123">
        <f t="shared" si="29"/>
        <v>135421000</v>
      </c>
      <c r="Z33" s="65"/>
      <c r="AA33" s="65"/>
      <c r="AB33" s="65"/>
      <c r="AC33" s="65"/>
      <c r="AD33" s="65"/>
      <c r="AE33" s="65"/>
      <c r="AF33" s="65"/>
    </row>
    <row r="34">
      <c r="A34" s="106">
        <v>3.0</v>
      </c>
      <c r="B34" s="107">
        <v>0.0</v>
      </c>
      <c r="C34" s="84">
        <v>-26.1468</v>
      </c>
      <c r="D34" s="106">
        <v>0.043558</v>
      </c>
      <c r="E34" s="84">
        <v>-114.719</v>
      </c>
      <c r="F34" s="106">
        <v>0.834607</v>
      </c>
      <c r="G34" s="108">
        <v>-1527.06</v>
      </c>
      <c r="H34" s="106">
        <v>0.025012</v>
      </c>
      <c r="I34" s="106">
        <v>-1522.82</v>
      </c>
      <c r="J34" s="106">
        <v>0.034922</v>
      </c>
      <c r="K34" s="106">
        <v>-1378.22</v>
      </c>
      <c r="L34" s="109">
        <v>0.036172</v>
      </c>
      <c r="M34" s="107">
        <v>1002.63</v>
      </c>
      <c r="N34" s="106">
        <v>0.004144</v>
      </c>
      <c r="O34" s="107">
        <v>117.502</v>
      </c>
      <c r="P34" s="109">
        <v>2.08E-4</v>
      </c>
      <c r="Q34" s="107">
        <v>1519.97</v>
      </c>
      <c r="R34" s="106">
        <v>8.87E-4</v>
      </c>
      <c r="S34" s="107">
        <v>-1660.0</v>
      </c>
      <c r="T34" s="106">
        <v>0.020491</v>
      </c>
      <c r="U34" s="88">
        <v>-266.598</v>
      </c>
      <c r="V34" s="88">
        <v>10.0263</v>
      </c>
      <c r="W34" s="109">
        <v>5.23E8</v>
      </c>
      <c r="X34" s="65"/>
      <c r="Y34" s="123">
        <f t="shared" si="29"/>
        <v>2739997</v>
      </c>
      <c r="Z34" s="65"/>
      <c r="AA34" s="65"/>
      <c r="AB34" s="65"/>
      <c r="AC34" s="65"/>
      <c r="AD34" s="65"/>
      <c r="AE34" s="65"/>
      <c r="AF34" s="65"/>
    </row>
    <row r="35">
      <c r="A35" s="106">
        <v>3.0</v>
      </c>
      <c r="B35" s="107">
        <v>1.0</v>
      </c>
      <c r="C35" s="84">
        <v>-24.4552</v>
      </c>
      <c r="D35" s="106">
        <v>0.023201</v>
      </c>
      <c r="E35" s="84">
        <v>-86.7819</v>
      </c>
      <c r="F35" s="106">
        <v>0.875291</v>
      </c>
      <c r="G35" s="108">
        <v>-1086.43</v>
      </c>
      <c r="H35" s="106">
        <v>0.022412</v>
      </c>
      <c r="I35" s="106">
        <v>-1042.35</v>
      </c>
      <c r="J35" s="106">
        <v>0.045992</v>
      </c>
      <c r="K35" s="106">
        <v>-1169.27</v>
      </c>
      <c r="L35" s="109">
        <v>0.019769</v>
      </c>
      <c r="M35" s="107">
        <v>889.485</v>
      </c>
      <c r="N35" s="106">
        <v>0.00568</v>
      </c>
      <c r="O35" s="107">
        <v>83.7593</v>
      </c>
      <c r="P35" s="109">
        <v>1.88E-4</v>
      </c>
      <c r="Q35" s="107">
        <v>1055.99</v>
      </c>
      <c r="R35" s="106">
        <v>0.001057</v>
      </c>
      <c r="S35" s="107">
        <v>-1660.0</v>
      </c>
      <c r="T35" s="106">
        <v>0.006411</v>
      </c>
      <c r="U35" s="88">
        <v>-176.389</v>
      </c>
      <c r="V35" s="88">
        <v>4.12351</v>
      </c>
      <c r="W35" s="109">
        <v>3.09E9</v>
      </c>
      <c r="X35" s="65"/>
      <c r="Y35" s="123">
        <f t="shared" si="29"/>
        <v>21398250</v>
      </c>
      <c r="Z35" s="65"/>
      <c r="AA35" s="65"/>
      <c r="AB35" s="65"/>
      <c r="AC35" s="65"/>
      <c r="AD35" s="65"/>
      <c r="AE35" s="65"/>
      <c r="AF35" s="65"/>
    </row>
    <row r="36">
      <c r="A36" s="106">
        <v>3.0</v>
      </c>
      <c r="B36" s="107">
        <v>2.0</v>
      </c>
      <c r="C36" s="84">
        <v>-28.4178</v>
      </c>
      <c r="D36" s="106">
        <v>0.251265</v>
      </c>
      <c r="E36" s="84">
        <v>-50.5737</v>
      </c>
      <c r="F36" s="106">
        <v>0.694271</v>
      </c>
      <c r="G36" s="108">
        <v>-685.66</v>
      </c>
      <c r="H36" s="106">
        <v>0.012284</v>
      </c>
      <c r="I36" s="106">
        <v>-657.31</v>
      </c>
      <c r="J36" s="106">
        <v>0.027708</v>
      </c>
      <c r="K36" s="106">
        <v>-899.696</v>
      </c>
      <c r="L36" s="109">
        <v>0.006225</v>
      </c>
      <c r="M36" s="107">
        <v>580.237</v>
      </c>
      <c r="N36" s="106">
        <v>0.00616</v>
      </c>
      <c r="O36" s="107">
        <v>52.2296</v>
      </c>
      <c r="P36" s="109">
        <v>1.1E-4</v>
      </c>
      <c r="Q36" s="107">
        <v>654.695</v>
      </c>
      <c r="R36" s="106">
        <v>6.59E-4</v>
      </c>
      <c r="S36" s="107">
        <v>-1660.0</v>
      </c>
      <c r="T36" s="106">
        <v>0.001318</v>
      </c>
      <c r="U36" s="88">
        <v>-72.6632</v>
      </c>
      <c r="V36" s="88">
        <v>2.47021</v>
      </c>
      <c r="W36" s="109">
        <v>8.62E9</v>
      </c>
      <c r="X36" s="65"/>
      <c r="Y36" s="123">
        <f t="shared" si="29"/>
        <v>59727980</v>
      </c>
      <c r="Z36" s="65"/>
      <c r="AA36" s="65"/>
      <c r="AB36" s="65"/>
      <c r="AC36" s="65"/>
      <c r="AD36" s="65"/>
      <c r="AE36" s="65"/>
      <c r="AF36" s="65"/>
    </row>
    <row r="37">
      <c r="A37" s="106">
        <v>4.0</v>
      </c>
      <c r="B37" s="107">
        <v>0.0</v>
      </c>
      <c r="C37" s="84">
        <v>-28.0187</v>
      </c>
      <c r="D37" s="106">
        <v>0.94161</v>
      </c>
      <c r="E37" s="84">
        <v>-34.1065</v>
      </c>
      <c r="F37" s="106">
        <v>0.05467</v>
      </c>
      <c r="G37" s="108">
        <v>-1145.52</v>
      </c>
      <c r="H37" s="106">
        <v>4.26E-4</v>
      </c>
      <c r="I37" s="106">
        <v>-1168.65</v>
      </c>
      <c r="J37" s="106">
        <v>4.88E-4</v>
      </c>
      <c r="K37" s="106">
        <v>-769.383</v>
      </c>
      <c r="L37" s="109">
        <v>7.96E-4</v>
      </c>
      <c r="M37" s="107">
        <v>245.256</v>
      </c>
      <c r="N37" s="109">
        <v>5.8E-4</v>
      </c>
      <c r="O37" s="107">
        <v>93.5855</v>
      </c>
      <c r="P37" s="109">
        <v>3.13E-6</v>
      </c>
      <c r="Q37" s="107">
        <v>1061.97</v>
      </c>
      <c r="R37" s="109">
        <v>1.76E-5</v>
      </c>
      <c r="S37" s="107">
        <v>-1660.0</v>
      </c>
      <c r="T37" s="106">
        <v>0.001409</v>
      </c>
      <c r="U37" s="88">
        <v>-32.0966</v>
      </c>
      <c r="V37" s="88">
        <v>1.55498</v>
      </c>
      <c r="W37" s="109">
        <v>2.17E10</v>
      </c>
      <c r="X37" s="65"/>
      <c r="Y37" s="123">
        <f t="shared" si="29"/>
        <v>13035841</v>
      </c>
      <c r="Z37" s="65"/>
      <c r="AA37" s="65"/>
      <c r="AB37" s="65"/>
      <c r="AC37" s="65"/>
      <c r="AD37" s="65"/>
      <c r="AE37" s="65"/>
      <c r="AF37" s="65"/>
    </row>
    <row r="38">
      <c r="A38" s="106">
        <v>4.0</v>
      </c>
      <c r="B38" s="107">
        <v>1.0</v>
      </c>
      <c r="C38" s="84">
        <v>-32.5053</v>
      </c>
      <c r="D38" s="106">
        <v>0.931282</v>
      </c>
      <c r="E38" s="84">
        <v>-40.1822</v>
      </c>
      <c r="F38" s="106">
        <v>0.064173</v>
      </c>
      <c r="G38" s="108">
        <v>-864.509</v>
      </c>
      <c r="H38" s="106">
        <v>6.92E-4</v>
      </c>
      <c r="I38" s="106">
        <v>-844.707</v>
      </c>
      <c r="J38" s="106">
        <v>8.13E-4</v>
      </c>
      <c r="K38" s="106">
        <v>-658.035</v>
      </c>
      <c r="L38" s="109">
        <v>0.001229</v>
      </c>
      <c r="M38" s="107">
        <v>347.502</v>
      </c>
      <c r="N38" s="109">
        <v>7.1E-4</v>
      </c>
      <c r="O38" s="107">
        <v>63.5979</v>
      </c>
      <c r="P38" s="109">
        <v>6.48E-6</v>
      </c>
      <c r="Q38" s="107">
        <v>767.088</v>
      </c>
      <c r="R38" s="109">
        <v>3.07E-5</v>
      </c>
      <c r="S38" s="107">
        <v>-1660.0</v>
      </c>
      <c r="T38" s="106">
        <v>0.001063</v>
      </c>
      <c r="U38" s="88">
        <v>-36.4382</v>
      </c>
      <c r="V38" s="88">
        <v>1.0523</v>
      </c>
      <c r="W38" s="109">
        <v>4.75E10</v>
      </c>
      <c r="X38" s="65"/>
      <c r="Y38" s="123">
        <f t="shared" si="29"/>
        <v>35491050</v>
      </c>
      <c r="Z38" s="65"/>
      <c r="AA38" s="65"/>
      <c r="AB38" s="65"/>
      <c r="AC38" s="65"/>
      <c r="AD38" s="65"/>
      <c r="AE38" s="65"/>
      <c r="AF38" s="65"/>
    </row>
    <row r="39">
      <c r="A39" s="106">
        <v>4.0</v>
      </c>
      <c r="B39" s="107">
        <v>2.0</v>
      </c>
      <c r="C39" s="84">
        <v>-35.0391</v>
      </c>
      <c r="D39" s="106">
        <v>0.903954</v>
      </c>
      <c r="E39" s="84">
        <v>-30.6516</v>
      </c>
      <c r="F39" s="106">
        <v>0.09116</v>
      </c>
      <c r="G39" s="108">
        <v>-547.503</v>
      </c>
      <c r="H39" s="106">
        <v>8.4E-4</v>
      </c>
      <c r="I39" s="106">
        <v>-534.691</v>
      </c>
      <c r="J39" s="106">
        <v>0.001034</v>
      </c>
      <c r="K39" s="106">
        <v>-460.028</v>
      </c>
      <c r="L39" s="109">
        <v>0.001464</v>
      </c>
      <c r="M39" s="107">
        <v>337.489</v>
      </c>
      <c r="N39" s="109">
        <v>9.97E-4</v>
      </c>
      <c r="O39" s="107">
        <v>39.9694</v>
      </c>
      <c r="P39" s="109">
        <v>6.44E-6</v>
      </c>
      <c r="Q39" s="107">
        <v>493.684</v>
      </c>
      <c r="R39" s="109">
        <v>4.44E-5</v>
      </c>
      <c r="S39" s="107">
        <v>-1660.0</v>
      </c>
      <c r="T39" s="106">
        <v>4.99E-4</v>
      </c>
      <c r="U39" s="88">
        <v>-36.6242</v>
      </c>
      <c r="V39" s="88">
        <v>0.939272</v>
      </c>
      <c r="W39" s="109">
        <v>5.96E10</v>
      </c>
      <c r="X39" s="65"/>
      <c r="Y39" s="123">
        <f t="shared" si="29"/>
        <v>62451264</v>
      </c>
      <c r="Z39" s="65"/>
      <c r="AA39" s="65"/>
      <c r="AB39" s="65"/>
      <c r="AC39" s="65"/>
      <c r="AD39" s="65"/>
      <c r="AE39" s="65"/>
      <c r="AF39" s="65"/>
    </row>
    <row r="40">
      <c r="A40" s="106">
        <v>5.0</v>
      </c>
      <c r="B40" s="107">
        <v>0.0</v>
      </c>
      <c r="C40" s="84">
        <v>-23.8016</v>
      </c>
      <c r="D40" s="106">
        <v>0.746068</v>
      </c>
      <c r="E40" s="84">
        <v>-15.3008</v>
      </c>
      <c r="F40" s="106">
        <v>0.24489</v>
      </c>
      <c r="G40" s="108">
        <v>-847.373</v>
      </c>
      <c r="H40" s="106">
        <v>8.2E-4</v>
      </c>
      <c r="I40" s="106">
        <v>-871.608</v>
      </c>
      <c r="J40" s="106">
        <v>9.59E-4</v>
      </c>
      <c r="K40" s="106">
        <v>-436.354</v>
      </c>
      <c r="L40" s="109">
        <v>0.001685</v>
      </c>
      <c r="M40" s="107">
        <v>139.118</v>
      </c>
      <c r="N40" s="109">
        <v>0.002361</v>
      </c>
      <c r="O40" s="107">
        <v>109.025</v>
      </c>
      <c r="P40" s="109">
        <v>4.9E-6</v>
      </c>
      <c r="Q40" s="107">
        <v>964.009</v>
      </c>
      <c r="R40" s="109">
        <v>3.83E-5</v>
      </c>
      <c r="S40" s="107">
        <v>-1660.0</v>
      </c>
      <c r="T40" s="106">
        <v>0.003173</v>
      </c>
      <c r="U40" s="88">
        <v>-28.672</v>
      </c>
      <c r="V40" s="88">
        <v>5.14413</v>
      </c>
      <c r="W40" s="109">
        <v>1.99E9</v>
      </c>
      <c r="X40" s="65"/>
      <c r="Y40" s="123">
        <f t="shared" si="29"/>
        <v>4784358</v>
      </c>
      <c r="Z40" s="65"/>
      <c r="AA40" s="65"/>
      <c r="AB40" s="65"/>
      <c r="AC40" s="65"/>
      <c r="AD40" s="65"/>
      <c r="AE40" s="65"/>
      <c r="AF40" s="65"/>
    </row>
    <row r="41">
      <c r="A41" s="106">
        <v>5.0</v>
      </c>
      <c r="B41" s="107">
        <v>1.0</v>
      </c>
      <c r="C41" s="84">
        <v>-24.9956</v>
      </c>
      <c r="D41" s="106">
        <v>0.753584</v>
      </c>
      <c r="E41" s="84">
        <v>-16.1428</v>
      </c>
      <c r="F41" s="106">
        <v>0.236796</v>
      </c>
      <c r="G41" s="108">
        <v>-641.009</v>
      </c>
      <c r="H41" s="106">
        <v>0.001077</v>
      </c>
      <c r="I41" s="106">
        <v>-702.876</v>
      </c>
      <c r="J41" s="106">
        <v>0.001029</v>
      </c>
      <c r="K41" s="106">
        <v>-408.611</v>
      </c>
      <c r="L41" s="109">
        <v>0.001782</v>
      </c>
      <c r="M41" s="107">
        <v>138.905</v>
      </c>
      <c r="N41" s="109">
        <v>0.003119</v>
      </c>
      <c r="O41" s="107">
        <v>71.5452</v>
      </c>
      <c r="P41" s="109">
        <v>9.69E-6</v>
      </c>
      <c r="Q41" s="107">
        <v>588.033</v>
      </c>
      <c r="R41" s="109">
        <v>5.02E-5</v>
      </c>
      <c r="S41" s="107">
        <v>-1660.0</v>
      </c>
      <c r="T41" s="106">
        <v>0.002553</v>
      </c>
      <c r="U41" s="88">
        <v>-28.5757</v>
      </c>
      <c r="V41" s="88">
        <v>2.38096</v>
      </c>
      <c r="W41" s="109">
        <v>9.27E9</v>
      </c>
      <c r="X41" s="65"/>
      <c r="Y41" s="123">
        <f t="shared" si="29"/>
        <v>29468310.3</v>
      </c>
      <c r="Z41" s="65"/>
      <c r="AA41" s="65"/>
      <c r="AB41" s="65"/>
      <c r="AC41" s="65"/>
      <c r="AD41" s="65"/>
      <c r="AE41" s="65"/>
      <c r="AF41" s="65"/>
    </row>
    <row r="42">
      <c r="A42" s="106">
        <v>5.0</v>
      </c>
      <c r="B42" s="107">
        <v>2.0</v>
      </c>
      <c r="C42" s="84">
        <v>-25.8035</v>
      </c>
      <c r="D42" s="106">
        <v>0.701423</v>
      </c>
      <c r="E42" s="84">
        <v>-16.2902</v>
      </c>
      <c r="F42" s="106">
        <v>0.288042</v>
      </c>
      <c r="G42" s="108">
        <v>-477.14</v>
      </c>
      <c r="H42" s="106">
        <v>0.00149</v>
      </c>
      <c r="I42" s="106">
        <v>-423.346</v>
      </c>
      <c r="J42" s="106">
        <v>0.001511</v>
      </c>
      <c r="K42" s="106">
        <v>-304.316</v>
      </c>
      <c r="L42" s="109">
        <v>0.002512</v>
      </c>
      <c r="M42" s="107">
        <v>185.076</v>
      </c>
      <c r="N42" s="109">
        <v>0.003462</v>
      </c>
      <c r="O42" s="107">
        <v>47.0701</v>
      </c>
      <c r="P42" s="109">
        <v>1.15E-5</v>
      </c>
      <c r="Q42" s="107">
        <v>411.104</v>
      </c>
      <c r="R42" s="109">
        <v>7.8E-5</v>
      </c>
      <c r="S42" s="107">
        <v>-1660.0</v>
      </c>
      <c r="T42" s="106">
        <v>0.00147</v>
      </c>
      <c r="U42" s="88">
        <v>-26.6727</v>
      </c>
      <c r="V42" s="88">
        <v>2.11949</v>
      </c>
      <c r="W42" s="109">
        <v>1.17E10</v>
      </c>
      <c r="X42" s="65"/>
      <c r="Y42" s="123">
        <f t="shared" si="29"/>
        <v>41552550</v>
      </c>
      <c r="Z42" s="65"/>
      <c r="AA42" s="65"/>
      <c r="AB42" s="65"/>
      <c r="AC42" s="65"/>
      <c r="AD42" s="65"/>
      <c r="AE42" s="65"/>
      <c r="AF42" s="65"/>
    </row>
    <row r="43">
      <c r="A43" s="65"/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123">
        <f>sum(W25:W42)</f>
        <v>195534800000</v>
      </c>
      <c r="X43" s="65"/>
      <c r="Y43" s="123">
        <f>sum(Y25:Y42)</f>
        <v>594372806.8</v>
      </c>
      <c r="Z43" s="65"/>
      <c r="AA43" s="123">
        <f>Y43/W43</f>
        <v>0.003039729024</v>
      </c>
      <c r="AB43" s="65"/>
      <c r="AC43" s="65"/>
      <c r="AD43" s="65"/>
      <c r="AE43" s="65"/>
      <c r="AF43" s="65"/>
    </row>
    <row r="44">
      <c r="A44" s="65"/>
      <c r="B44" s="65"/>
      <c r="C44" s="110" t="s">
        <v>145</v>
      </c>
      <c r="D44" s="65"/>
      <c r="E44" s="65"/>
      <c r="F44" s="65"/>
      <c r="G44" s="65"/>
      <c r="H44" s="65"/>
      <c r="I44" s="111" t="s">
        <v>175</v>
      </c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</row>
    <row r="45">
      <c r="A45" s="65"/>
      <c r="B45" s="65"/>
      <c r="C45" s="111" t="s">
        <v>146</v>
      </c>
      <c r="D45" s="111" t="s">
        <v>14</v>
      </c>
      <c r="E45" s="112" t="s">
        <v>147</v>
      </c>
      <c r="F45" s="113" t="s">
        <v>148</v>
      </c>
      <c r="G45" s="113" t="s">
        <v>149</v>
      </c>
      <c r="H45" s="111" t="s">
        <v>176</v>
      </c>
      <c r="I45" s="111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</row>
    <row r="46">
      <c r="A46" s="65"/>
      <c r="B46" s="65"/>
      <c r="C46" s="109">
        <v>1.02E-11</v>
      </c>
      <c r="D46" s="109">
        <v>-2.77E-13</v>
      </c>
      <c r="E46" s="109">
        <v>6.81E-14</v>
      </c>
      <c r="F46" s="109">
        <v>4.73E-11</v>
      </c>
      <c r="G46" s="109">
        <v>-1.73E-10</v>
      </c>
      <c r="H46" s="109">
        <v>-1.28E-10</v>
      </c>
      <c r="I46" s="111" t="s">
        <v>146</v>
      </c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</row>
    <row r="47">
      <c r="A47" s="65"/>
      <c r="B47" s="65"/>
      <c r="C47" s="109">
        <v>-2.77E-13</v>
      </c>
      <c r="D47" s="109">
        <v>5.95E-10</v>
      </c>
      <c r="E47" s="109">
        <v>-1.72E-8</v>
      </c>
      <c r="F47" s="109">
        <v>2.64E-9</v>
      </c>
      <c r="G47" s="109">
        <v>-8.25E-9</v>
      </c>
      <c r="H47" s="109">
        <v>-3.1E-8</v>
      </c>
      <c r="I47" s="111" t="s">
        <v>14</v>
      </c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</row>
    <row r="48">
      <c r="A48" s="65"/>
      <c r="B48" s="65"/>
      <c r="C48" s="109">
        <v>6.81E-14</v>
      </c>
      <c r="D48" s="109">
        <v>-1.72E-8</v>
      </c>
      <c r="E48" s="109">
        <v>5.15E-7</v>
      </c>
      <c r="F48" s="109">
        <v>-9.41E-8</v>
      </c>
      <c r="G48" s="109">
        <v>2.56E-7</v>
      </c>
      <c r="H48" s="109">
        <v>8.74E-7</v>
      </c>
      <c r="I48" s="112" t="s">
        <v>147</v>
      </c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</row>
    <row r="49">
      <c r="A49" s="65"/>
      <c r="B49" s="65"/>
      <c r="C49" s="109">
        <v>4.73E-11</v>
      </c>
      <c r="D49" s="109">
        <v>2.64E-9</v>
      </c>
      <c r="E49" s="109">
        <v>-9.41E-8</v>
      </c>
      <c r="F49" s="109">
        <v>3.88E-8</v>
      </c>
      <c r="G49" s="109">
        <v>-6.58E-8</v>
      </c>
      <c r="H49" s="109">
        <v>-1.49E-7</v>
      </c>
      <c r="I49" s="112" t="s">
        <v>148</v>
      </c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5"/>
      <c r="AF49" s="65"/>
    </row>
    <row r="50">
      <c r="A50" s="65"/>
      <c r="B50" s="65"/>
      <c r="C50" s="109">
        <v>-1.73E-10</v>
      </c>
      <c r="D50" s="109">
        <v>-8.25E-9</v>
      </c>
      <c r="E50" s="109">
        <v>2.56E-7</v>
      </c>
      <c r="F50" s="109">
        <v>-6.58E-8</v>
      </c>
      <c r="G50" s="109">
        <v>2.18E-7</v>
      </c>
      <c r="H50" s="109">
        <v>4.21E-7</v>
      </c>
      <c r="I50" s="112" t="s">
        <v>149</v>
      </c>
      <c r="J50" s="65"/>
      <c r="K50" s="65"/>
      <c r="L50" s="65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5"/>
      <c r="AC50" s="65"/>
      <c r="AD50" s="65"/>
      <c r="AE50" s="65"/>
      <c r="AF50" s="65"/>
    </row>
    <row r="51">
      <c r="A51" s="65"/>
      <c r="B51" s="65"/>
      <c r="C51" s="109">
        <v>-1.28E-10</v>
      </c>
      <c r="D51" s="109">
        <v>-3.1E-8</v>
      </c>
      <c r="E51" s="109">
        <v>8.74E-7</v>
      </c>
      <c r="F51" s="109">
        <v>-1.49E-7</v>
      </c>
      <c r="G51" s="109">
        <v>4.21E-7</v>
      </c>
      <c r="H51" s="109">
        <v>1.79E-6</v>
      </c>
      <c r="I51" s="111" t="s">
        <v>176</v>
      </c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</row>
    <row r="5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</row>
    <row r="5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  <c r="AF53" s="149"/>
    </row>
    <row r="54">
      <c r="A54" s="65"/>
      <c r="B54" s="65"/>
      <c r="C54" s="69" t="s">
        <v>80</v>
      </c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</row>
    <row r="55">
      <c r="A55" s="65"/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</row>
    <row r="56">
      <c r="A56" s="68"/>
      <c r="B56" s="68"/>
      <c r="C56" s="23" t="s">
        <v>82</v>
      </c>
      <c r="D56" s="23" t="s">
        <v>15</v>
      </c>
      <c r="E56" s="23" t="s">
        <v>16</v>
      </c>
      <c r="F56" s="23" t="s">
        <v>17</v>
      </c>
      <c r="G56" s="23" t="s">
        <v>83</v>
      </c>
      <c r="H56" s="23" t="s">
        <v>84</v>
      </c>
      <c r="I56" s="23" t="s">
        <v>85</v>
      </c>
      <c r="J56" s="23" t="s">
        <v>86</v>
      </c>
      <c r="K56" s="23" t="s">
        <v>87</v>
      </c>
      <c r="L56" s="65"/>
      <c r="M56" s="23"/>
      <c r="N56" s="23"/>
      <c r="O56" s="65"/>
      <c r="P56" s="23"/>
      <c r="S56" s="65"/>
      <c r="T56" s="65"/>
      <c r="U56" s="65"/>
      <c r="V56" s="23"/>
      <c r="W56" s="23"/>
      <c r="X56" s="71"/>
      <c r="Y56" s="71"/>
      <c r="Z56" s="65"/>
      <c r="AA56" s="65"/>
      <c r="AB56" s="65"/>
      <c r="AC56" s="65"/>
      <c r="AD56" s="65"/>
      <c r="AE56" s="65"/>
      <c r="AF56" s="65"/>
    </row>
    <row r="57">
      <c r="A57" s="72" t="s">
        <v>88</v>
      </c>
      <c r="B57" s="72" t="s">
        <v>89</v>
      </c>
      <c r="C57" s="73" t="s">
        <v>90</v>
      </c>
      <c r="D57" s="73" t="s">
        <v>90</v>
      </c>
      <c r="E57" s="73" t="s">
        <v>90</v>
      </c>
      <c r="F57" s="73" t="s">
        <v>90</v>
      </c>
      <c r="G57" s="73" t="s">
        <v>90</v>
      </c>
      <c r="H57" s="73" t="s">
        <v>90</v>
      </c>
      <c r="I57" s="73" t="s">
        <v>90</v>
      </c>
      <c r="J57" s="73" t="s">
        <v>90</v>
      </c>
      <c r="K57" s="73" t="s">
        <v>90</v>
      </c>
      <c r="L57" s="73" t="s">
        <v>91</v>
      </c>
      <c r="M57" s="73" t="s">
        <v>92</v>
      </c>
      <c r="N57" s="74" t="s">
        <v>93</v>
      </c>
      <c r="O57" s="65"/>
      <c r="P57" s="23"/>
      <c r="Q57" s="75"/>
      <c r="R57" s="75"/>
      <c r="S57" s="65"/>
      <c r="T57" s="65"/>
      <c r="U57" s="65"/>
      <c r="V57" s="23"/>
      <c r="W57" s="65"/>
      <c r="X57" s="65"/>
      <c r="Y57" s="65"/>
      <c r="Z57" s="65"/>
      <c r="AA57" s="65"/>
      <c r="AB57" s="65"/>
      <c r="AC57" s="65"/>
      <c r="AD57" s="65"/>
      <c r="AE57" s="65"/>
      <c r="AF57" s="65"/>
    </row>
    <row r="58">
      <c r="A58" s="76">
        <v>1.0</v>
      </c>
      <c r="B58" s="68" t="s">
        <v>94</v>
      </c>
      <c r="C58" s="77">
        <f t="shared" ref="C58:C75" si="31">(C79*D79)/L58</f>
        <v>0.1825108739</v>
      </c>
      <c r="D58" s="77">
        <f t="shared" ref="D58:D75" si="32">(E79*F79)/L58</f>
        <v>0.3247568887</v>
      </c>
      <c r="E58" s="77">
        <f t="shared" ref="E58:E75" si="33">(G79*H79)/$L58</f>
        <v>0</v>
      </c>
      <c r="F58" s="77">
        <f t="shared" ref="F58:F75" si="34">(J79*I79)/$L58</f>
        <v>0.07228582019</v>
      </c>
      <c r="G58" s="77">
        <f t="shared" ref="G58:G75" si="35">(K79*L79)/$L58</f>
        <v>0.01445697997</v>
      </c>
      <c r="H58" s="77">
        <f t="shared" ref="H58:H75" si="36">(M79*N79)/L58</f>
        <v>-0.01472101524</v>
      </c>
      <c r="I58" s="77">
        <f t="shared" ref="I58:I75" si="37">(O79*P79)/L58</f>
        <v>-0.0003241823127</v>
      </c>
      <c r="J58" s="77">
        <f t="shared" ref="J58:J75" si="38">(Q79*R79)/L58</f>
        <v>-0.001696885972</v>
      </c>
      <c r="K58" s="77">
        <f t="shared" ref="K58:K75" si="39">(S79*T79)/L58</f>
        <v>0.422731581</v>
      </c>
      <c r="L58" s="23">
        <f t="shared" ref="L58:M58" si="30">U79</f>
        <v>-66.2576</v>
      </c>
      <c r="M58" s="23">
        <f t="shared" si="30"/>
        <v>97.7918</v>
      </c>
      <c r="N58" s="78">
        <f t="shared" ref="N58:N75" si="41">M58/abs(L58)</f>
        <v>1.475933327</v>
      </c>
      <c r="O58" s="65"/>
      <c r="P58" s="65"/>
      <c r="Q58" s="65"/>
      <c r="R58" s="65"/>
      <c r="S58" s="79"/>
      <c r="T58" s="65"/>
      <c r="U58" s="65"/>
      <c r="V58" s="79"/>
      <c r="W58" s="94"/>
      <c r="X58" s="65"/>
      <c r="Y58" s="65"/>
      <c r="Z58" s="65"/>
      <c r="AA58" s="65"/>
      <c r="AB58" s="65"/>
      <c r="AC58" s="65"/>
      <c r="AD58" s="65"/>
      <c r="AE58" s="65"/>
      <c r="AF58" s="65"/>
    </row>
    <row r="59">
      <c r="A59" s="76">
        <v>1.0</v>
      </c>
      <c r="B59" s="68" t="s">
        <v>96</v>
      </c>
      <c r="C59" s="77">
        <f t="shared" si="31"/>
        <v>0.1825393667</v>
      </c>
      <c r="D59" s="77">
        <f t="shared" si="32"/>
        <v>0.110534611</v>
      </c>
      <c r="E59" s="77">
        <f t="shared" si="33"/>
        <v>0.1645524148</v>
      </c>
      <c r="F59" s="77">
        <f t="shared" si="34"/>
        <v>0.09118242462</v>
      </c>
      <c r="G59" s="77">
        <f t="shared" si="35"/>
        <v>0.01483915355</v>
      </c>
      <c r="H59" s="77">
        <f t="shared" si="36"/>
        <v>-0.02971803567</v>
      </c>
      <c r="I59" s="77">
        <f t="shared" si="37"/>
        <v>-0.0002165149871</v>
      </c>
      <c r="J59" s="77">
        <f t="shared" si="38"/>
        <v>-0.004933779907</v>
      </c>
      <c r="K59" s="77">
        <f t="shared" si="39"/>
        <v>0.471241365</v>
      </c>
      <c r="L59" s="23">
        <f t="shared" ref="L59:M59" si="40">U80</f>
        <v>-13.4916</v>
      </c>
      <c r="M59" s="23">
        <f t="shared" si="40"/>
        <v>34.3171</v>
      </c>
      <c r="N59" s="78">
        <f t="shared" si="41"/>
        <v>2.543590086</v>
      </c>
      <c r="O59" s="81" t="s">
        <v>97</v>
      </c>
      <c r="S59" s="79"/>
      <c r="T59" s="65"/>
      <c r="U59" s="65"/>
      <c r="V59" s="79"/>
      <c r="W59" s="94"/>
      <c r="X59" s="65"/>
      <c r="Y59" s="65"/>
      <c r="Z59" s="65"/>
      <c r="AA59" s="65"/>
      <c r="AB59" s="65"/>
      <c r="AC59" s="65"/>
      <c r="AD59" s="65"/>
      <c r="AE59" s="65"/>
      <c r="AF59" s="65"/>
    </row>
    <row r="60">
      <c r="A60" s="76">
        <v>1.0</v>
      </c>
      <c r="B60" s="68" t="s">
        <v>98</v>
      </c>
      <c r="C60" s="77">
        <f t="shared" si="31"/>
        <v>0.09565707832</v>
      </c>
      <c r="D60" s="77">
        <f t="shared" si="32"/>
        <v>0.8575333452</v>
      </c>
      <c r="E60" s="77">
        <f t="shared" si="33"/>
        <v>0</v>
      </c>
      <c r="F60" s="77">
        <f t="shared" si="34"/>
        <v>0.05322835041</v>
      </c>
      <c r="G60" s="77">
        <f t="shared" si="35"/>
        <v>0.01115655162</v>
      </c>
      <c r="H60" s="77">
        <f t="shared" si="36"/>
        <v>-0.3053272443</v>
      </c>
      <c r="I60" s="77">
        <f t="shared" si="37"/>
        <v>-0.0007301515829</v>
      </c>
      <c r="J60" s="77">
        <f t="shared" si="38"/>
        <v>-0.006936480577</v>
      </c>
      <c r="K60" s="77">
        <f t="shared" si="39"/>
        <v>0.2954316306</v>
      </c>
      <c r="L60" s="23">
        <f t="shared" ref="L60:M60" si="42">U81</f>
        <v>-42.9059</v>
      </c>
      <c r="M60" s="23">
        <f t="shared" si="42"/>
        <v>67.1512</v>
      </c>
      <c r="N60" s="78">
        <f t="shared" si="41"/>
        <v>1.565080793</v>
      </c>
      <c r="O60" s="82" t="s">
        <v>18</v>
      </c>
      <c r="P60" s="82" t="s">
        <v>99</v>
      </c>
      <c r="Q60" s="82" t="s">
        <v>100</v>
      </c>
      <c r="R60" s="82" t="s">
        <v>101</v>
      </c>
      <c r="S60" s="79"/>
      <c r="T60" s="65"/>
      <c r="U60" s="65"/>
      <c r="V60" s="79"/>
      <c r="W60" s="94"/>
      <c r="X60" s="65"/>
      <c r="Y60" s="65"/>
      <c r="Z60" s="65"/>
      <c r="AA60" s="65"/>
      <c r="AB60" s="65"/>
      <c r="AC60" s="65"/>
      <c r="AD60" s="65"/>
      <c r="AE60" s="65"/>
      <c r="AF60" s="65"/>
    </row>
    <row r="61">
      <c r="A61" s="76">
        <v>2.0</v>
      </c>
      <c r="B61" s="68" t="s">
        <v>94</v>
      </c>
      <c r="C61" s="77">
        <f t="shared" si="31"/>
        <v>0.0004978400291</v>
      </c>
      <c r="D61" s="77">
        <f t="shared" si="32"/>
        <v>0.511426684</v>
      </c>
      <c r="E61" s="77">
        <f t="shared" si="33"/>
        <v>0.3307331946</v>
      </c>
      <c r="F61" s="77">
        <f t="shared" si="34"/>
        <v>0.1723052905</v>
      </c>
      <c r="G61" s="77">
        <f t="shared" si="35"/>
        <v>0.00003771228032</v>
      </c>
      <c r="H61" s="77">
        <f t="shared" si="36"/>
        <v>-0.007462867911</v>
      </c>
      <c r="I61" s="77">
        <f t="shared" si="37"/>
        <v>-0.0002428985774</v>
      </c>
      <c r="J61" s="77">
        <f t="shared" si="38"/>
        <v>-0.009825786339</v>
      </c>
      <c r="K61" s="77">
        <f t="shared" si="39"/>
        <v>0.002535585344</v>
      </c>
      <c r="L61" s="23">
        <f t="shared" ref="L61:M61" si="43">U82</f>
        <v>-511.306</v>
      </c>
      <c r="M61" s="23">
        <f t="shared" si="43"/>
        <v>14.6448</v>
      </c>
      <c r="N61" s="78">
        <f t="shared" si="41"/>
        <v>0.02864194827</v>
      </c>
      <c r="O61" s="82" t="s">
        <v>13</v>
      </c>
      <c r="P61" s="84">
        <v>-35.0</v>
      </c>
      <c r="Q61" s="84">
        <v>0.731</v>
      </c>
      <c r="R61" s="85">
        <v>-0.0209</v>
      </c>
      <c r="S61" s="79"/>
      <c r="T61" s="65"/>
      <c r="U61" s="65"/>
      <c r="V61" s="79"/>
      <c r="W61" s="94"/>
      <c r="X61" s="65"/>
      <c r="Y61" s="65"/>
      <c r="Z61" s="65"/>
      <c r="AA61" s="65"/>
      <c r="AB61" s="65"/>
      <c r="AC61" s="65"/>
      <c r="AD61" s="65"/>
      <c r="AE61" s="65"/>
      <c r="AF61" s="65"/>
    </row>
    <row r="62">
      <c r="A62" s="76">
        <v>2.0</v>
      </c>
      <c r="B62" s="68" t="s">
        <v>96</v>
      </c>
      <c r="C62" s="77">
        <f t="shared" si="31"/>
        <v>0.0001341666114</v>
      </c>
      <c r="D62" s="77">
        <f t="shared" si="32"/>
        <v>0.5619146882</v>
      </c>
      <c r="E62" s="77">
        <f t="shared" si="33"/>
        <v>0.3210502996</v>
      </c>
      <c r="F62" s="77">
        <f t="shared" si="34"/>
        <v>0.1422898213</v>
      </c>
      <c r="G62" s="77">
        <f t="shared" si="35"/>
        <v>0.00002264317651</v>
      </c>
      <c r="H62" s="77">
        <f t="shared" si="36"/>
        <v>-0.01546140997</v>
      </c>
      <c r="I62" s="77">
        <f t="shared" si="37"/>
        <v>-0.0002485556443</v>
      </c>
      <c r="J62" s="77">
        <f t="shared" si="38"/>
        <v>-0.01039561405</v>
      </c>
      <c r="K62" s="77">
        <f t="shared" si="39"/>
        <v>0.0006924313147</v>
      </c>
      <c r="L62" s="23">
        <f t="shared" ref="L62:M62" si="44">U83</f>
        <v>-390.768</v>
      </c>
      <c r="M62" s="23">
        <f t="shared" si="44"/>
        <v>4.84991</v>
      </c>
      <c r="N62" s="78">
        <f t="shared" si="41"/>
        <v>0.0124112261</v>
      </c>
      <c r="O62" s="82" t="s">
        <v>103</v>
      </c>
      <c r="P62" s="84">
        <v>-30.7</v>
      </c>
      <c r="Q62" s="84">
        <v>1.73</v>
      </c>
      <c r="R62" s="85">
        <v>-0.0565</v>
      </c>
      <c r="S62" s="79"/>
      <c r="T62" s="65"/>
      <c r="U62" s="65"/>
      <c r="V62" s="79"/>
      <c r="W62" s="94"/>
      <c r="X62" s="65"/>
      <c r="Y62" s="65"/>
      <c r="Z62" s="65"/>
      <c r="AA62" s="65"/>
      <c r="AB62" s="65"/>
      <c r="AC62" s="65"/>
      <c r="AD62" s="65"/>
      <c r="AE62" s="65"/>
      <c r="AF62" s="65"/>
    </row>
    <row r="63">
      <c r="A63" s="76">
        <v>2.0</v>
      </c>
      <c r="B63" s="68" t="s">
        <v>98</v>
      </c>
      <c r="C63" s="77">
        <f t="shared" si="31"/>
        <v>0.00006324320866</v>
      </c>
      <c r="D63" s="77">
        <f t="shared" si="32"/>
        <v>0.7561997555</v>
      </c>
      <c r="E63" s="77">
        <f t="shared" si="33"/>
        <v>0.2311066683</v>
      </c>
      <c r="F63" s="77">
        <f t="shared" si="34"/>
        <v>0.09546592028</v>
      </c>
      <c r="G63" s="77">
        <f t="shared" si="35"/>
        <v>0.000006751727073</v>
      </c>
      <c r="H63" s="77">
        <f t="shared" si="36"/>
        <v>-0.07286986163</v>
      </c>
      <c r="I63" s="77">
        <f t="shared" si="37"/>
        <v>-0.0002290914216</v>
      </c>
      <c r="J63" s="77">
        <f t="shared" si="38"/>
        <v>-0.01010713177</v>
      </c>
      <c r="K63" s="77">
        <f t="shared" si="39"/>
        <v>0.0003684190212</v>
      </c>
      <c r="L63" s="23">
        <f t="shared" ref="L63:M63" si="45">U84</f>
        <v>-103.632</v>
      </c>
      <c r="M63" s="23">
        <f t="shared" si="45"/>
        <v>2.33013</v>
      </c>
      <c r="N63" s="78">
        <f t="shared" si="41"/>
        <v>0.02248465725</v>
      </c>
      <c r="O63" s="82" t="s">
        <v>104</v>
      </c>
      <c r="P63" s="84">
        <v>-548.0</v>
      </c>
      <c r="Q63" s="84">
        <v>67.7</v>
      </c>
      <c r="R63" s="85">
        <v>-0.124</v>
      </c>
      <c r="S63" s="79"/>
      <c r="T63" s="65"/>
      <c r="U63" s="65"/>
      <c r="V63" s="79"/>
      <c r="W63" s="94"/>
      <c r="X63" s="65"/>
      <c r="Y63" s="65"/>
      <c r="Z63" s="65"/>
      <c r="AA63" s="65"/>
      <c r="AB63" s="65"/>
      <c r="AC63" s="65"/>
      <c r="AD63" s="65"/>
      <c r="AE63" s="65"/>
      <c r="AF63" s="65"/>
    </row>
    <row r="64">
      <c r="A64" s="76">
        <v>3.0</v>
      </c>
      <c r="B64" s="68" t="s">
        <v>94</v>
      </c>
      <c r="C64" s="77">
        <f t="shared" si="31"/>
        <v>0.0004089249717</v>
      </c>
      <c r="D64" s="77">
        <f t="shared" si="32"/>
        <v>0.3690454427</v>
      </c>
      <c r="E64" s="77">
        <f t="shared" si="33"/>
        <v>0.2258025812</v>
      </c>
      <c r="F64" s="77">
        <f t="shared" si="34"/>
        <v>0.384186583</v>
      </c>
      <c r="G64" s="77">
        <f t="shared" si="35"/>
        <v>0.02736886088</v>
      </c>
      <c r="H64" s="77">
        <f t="shared" si="36"/>
        <v>-0.007586086221</v>
      </c>
      <c r="I64" s="77">
        <f t="shared" si="37"/>
        <v>-0.0001280570654</v>
      </c>
      <c r="J64" s="77">
        <f t="shared" si="38"/>
        <v>-0.008859071375</v>
      </c>
      <c r="K64" s="77">
        <f t="shared" si="39"/>
        <v>0.009758681264</v>
      </c>
      <c r="L64" s="23">
        <f t="shared" ref="L64:M64" si="46">U85</f>
        <v>-487.861</v>
      </c>
      <c r="M64" s="23">
        <f t="shared" si="46"/>
        <v>11.3913</v>
      </c>
      <c r="N64" s="78">
        <f t="shared" si="41"/>
        <v>0.02334947864</v>
      </c>
      <c r="O64" s="82" t="s">
        <v>105</v>
      </c>
      <c r="P64" s="84">
        <v>-535.0</v>
      </c>
      <c r="Q64" s="84">
        <v>37.2</v>
      </c>
      <c r="R64" s="85">
        <v>-0.0695</v>
      </c>
      <c r="S64" s="79"/>
      <c r="T64" s="65"/>
      <c r="U64" s="65"/>
      <c r="V64" s="79"/>
      <c r="W64" s="94"/>
      <c r="X64" s="65"/>
      <c r="Y64" s="65"/>
      <c r="Z64" s="65"/>
      <c r="AA64" s="65"/>
      <c r="AB64" s="65"/>
      <c r="AC64" s="65"/>
      <c r="AD64" s="65"/>
      <c r="AE64" s="65"/>
      <c r="AF64" s="65"/>
    </row>
    <row r="65">
      <c r="A65" s="76">
        <v>3.0</v>
      </c>
      <c r="B65" s="68" t="s">
        <v>96</v>
      </c>
      <c r="C65" s="77">
        <f t="shared" si="31"/>
        <v>0.0001620889455</v>
      </c>
      <c r="D65" s="77">
        <f t="shared" si="32"/>
        <v>0.4823880115</v>
      </c>
      <c r="E65" s="77">
        <f t="shared" si="33"/>
        <v>0.2552926422</v>
      </c>
      <c r="F65" s="77">
        <f t="shared" si="34"/>
        <v>0.2891771697</v>
      </c>
      <c r="G65" s="77">
        <f t="shared" si="35"/>
        <v>0.01004559555</v>
      </c>
      <c r="H65" s="77">
        <f t="shared" si="36"/>
        <v>-0.03006014934</v>
      </c>
      <c r="I65" s="77">
        <f t="shared" si="37"/>
        <v>-0.0001538428052</v>
      </c>
      <c r="J65" s="77">
        <f t="shared" si="38"/>
        <v>-0.0101518313</v>
      </c>
      <c r="K65" s="77">
        <f t="shared" si="39"/>
        <v>0.003296792882</v>
      </c>
      <c r="L65" s="23">
        <f t="shared" ref="L65:M65" si="47">U86</f>
        <v>-230.612</v>
      </c>
      <c r="M65" s="23">
        <f t="shared" si="47"/>
        <v>2.98193</v>
      </c>
      <c r="N65" s="78">
        <f t="shared" si="41"/>
        <v>0.01293050665</v>
      </c>
      <c r="O65" s="82" t="s">
        <v>106</v>
      </c>
      <c r="P65" s="84">
        <v>-460.0</v>
      </c>
      <c r="Q65" s="84">
        <v>79.0</v>
      </c>
      <c r="R65" s="85">
        <v>-0.172</v>
      </c>
      <c r="S65" s="79"/>
      <c r="T65" s="65"/>
      <c r="U65" s="65"/>
      <c r="V65" s="79"/>
      <c r="W65" s="94"/>
      <c r="X65" s="65"/>
      <c r="Y65" s="65"/>
      <c r="Z65" s="65"/>
      <c r="AA65" s="65"/>
      <c r="AB65" s="65"/>
      <c r="AC65" s="65"/>
      <c r="AD65" s="65"/>
      <c r="AE65" s="65"/>
      <c r="AF65" s="65"/>
    </row>
    <row r="66">
      <c r="A66" s="76">
        <v>3.0</v>
      </c>
      <c r="B66" s="68" t="s">
        <v>98</v>
      </c>
      <c r="C66" s="77">
        <f t="shared" si="31"/>
        <v>0.0001660529532</v>
      </c>
      <c r="D66" s="77">
        <f t="shared" si="32"/>
        <v>0.5800088738</v>
      </c>
      <c r="E66" s="77">
        <f t="shared" si="33"/>
        <v>0.2493991975</v>
      </c>
      <c r="F66" s="77">
        <f t="shared" si="34"/>
        <v>0.2354047514</v>
      </c>
      <c r="G66" s="77">
        <f t="shared" si="35"/>
        <v>0.005873909829</v>
      </c>
      <c r="H66" s="77">
        <f t="shared" si="36"/>
        <v>-0.06231011526</v>
      </c>
      <c r="I66" s="77">
        <f t="shared" si="37"/>
        <v>-0.0001584789117</v>
      </c>
      <c r="J66" s="77">
        <f t="shared" si="38"/>
        <v>-0.01025264333</v>
      </c>
      <c r="K66" s="77">
        <f t="shared" si="39"/>
        <v>0.001867961201</v>
      </c>
      <c r="L66" s="23">
        <f t="shared" ref="L66:M66" si="48">U87</f>
        <v>-107.529</v>
      </c>
      <c r="M66" s="23">
        <f t="shared" si="48"/>
        <v>2.00795</v>
      </c>
      <c r="N66" s="78">
        <f t="shared" si="41"/>
        <v>0.01867356713</v>
      </c>
      <c r="P66" s="90"/>
      <c r="Q66" s="91"/>
      <c r="R66" s="92"/>
      <c r="S66" s="79"/>
      <c r="T66" s="65"/>
      <c r="U66" s="65"/>
      <c r="V66" s="79"/>
      <c r="W66" s="94"/>
      <c r="X66" s="65"/>
      <c r="Y66" s="65"/>
      <c r="Z66" s="65"/>
      <c r="AA66" s="65"/>
      <c r="AB66" s="65"/>
      <c r="AC66" s="65"/>
      <c r="AD66" s="65"/>
      <c r="AE66" s="65"/>
      <c r="AF66" s="65"/>
    </row>
    <row r="67">
      <c r="A67" s="76">
        <v>4.0</v>
      </c>
      <c r="B67" s="68" t="s">
        <v>94</v>
      </c>
      <c r="C67" s="77">
        <f t="shared" si="31"/>
        <v>0.004271983715</v>
      </c>
      <c r="D67" s="77">
        <f t="shared" si="32"/>
        <v>0.3591372795</v>
      </c>
      <c r="E67" s="77">
        <f t="shared" si="33"/>
        <v>0.1432674841</v>
      </c>
      <c r="F67" s="77">
        <f t="shared" si="34"/>
        <v>0.1994760652</v>
      </c>
      <c r="G67" s="77">
        <f t="shared" si="35"/>
        <v>0.1869968036</v>
      </c>
      <c r="H67" s="77">
        <f t="shared" si="36"/>
        <v>-0.01558488331</v>
      </c>
      <c r="I67" s="77">
        <f t="shared" si="37"/>
        <v>-0.00009167516636</v>
      </c>
      <c r="J67" s="77">
        <f t="shared" si="38"/>
        <v>-0.005057102416</v>
      </c>
      <c r="K67" s="77">
        <f t="shared" si="39"/>
        <v>0.1275893293</v>
      </c>
      <c r="L67" s="23">
        <f t="shared" ref="L67:M67" si="49">U88</f>
        <v>-266.598</v>
      </c>
      <c r="M67" s="23">
        <f t="shared" si="49"/>
        <v>10.0263</v>
      </c>
      <c r="N67" s="78">
        <f t="shared" si="41"/>
        <v>0.03760830914</v>
      </c>
      <c r="P67" s="23"/>
      <c r="Q67" s="93"/>
      <c r="R67" s="93"/>
      <c r="S67" s="79"/>
      <c r="T67" s="65"/>
      <c r="U67" s="65"/>
      <c r="V67" s="79"/>
      <c r="W67" s="94"/>
      <c r="X67" s="65"/>
      <c r="Y67" s="65"/>
      <c r="Z67" s="65"/>
      <c r="AA67" s="65"/>
      <c r="AB67" s="65"/>
      <c r="AC67" s="65"/>
      <c r="AD67" s="65"/>
      <c r="AE67" s="65"/>
      <c r="AF67" s="65"/>
    </row>
    <row r="68">
      <c r="A68" s="76">
        <v>4.0</v>
      </c>
      <c r="B68" s="68" t="s">
        <v>96</v>
      </c>
      <c r="C68" s="77">
        <f t="shared" si="31"/>
        <v>0.00321666938</v>
      </c>
      <c r="D68" s="77">
        <f t="shared" si="32"/>
        <v>0.4306357881</v>
      </c>
      <c r="E68" s="77">
        <f t="shared" si="33"/>
        <v>0.1380418799</v>
      </c>
      <c r="F68" s="77">
        <f t="shared" si="34"/>
        <v>0.2717843017</v>
      </c>
      <c r="G68" s="77">
        <f t="shared" si="35"/>
        <v>0.1310472798</v>
      </c>
      <c r="H68" s="77">
        <f t="shared" si="36"/>
        <v>-0.02864279972</v>
      </c>
      <c r="I68" s="77">
        <f t="shared" si="37"/>
        <v>-0.00008927284808</v>
      </c>
      <c r="J68" s="77">
        <f t="shared" si="38"/>
        <v>-0.006327953727</v>
      </c>
      <c r="K68" s="77">
        <f t="shared" si="39"/>
        <v>0.06033403444</v>
      </c>
      <c r="L68" s="23">
        <f t="shared" ref="L68:M68" si="50">U89</f>
        <v>-176.389</v>
      </c>
      <c r="M68" s="23">
        <f t="shared" si="50"/>
        <v>4.12351</v>
      </c>
      <c r="N68" s="78">
        <f t="shared" si="41"/>
        <v>0.0233773648</v>
      </c>
      <c r="P68" s="23"/>
      <c r="Q68" s="93"/>
      <c r="R68" s="93"/>
      <c r="S68" s="79"/>
      <c r="T68" s="65"/>
      <c r="U68" s="65"/>
      <c r="V68" s="79"/>
      <c r="W68" s="94"/>
      <c r="X68" s="65"/>
      <c r="Y68" s="65"/>
      <c r="Z68" s="65"/>
      <c r="AA68" s="65"/>
      <c r="AB68" s="65"/>
      <c r="AC68" s="65"/>
      <c r="AD68" s="65"/>
      <c r="AE68" s="65"/>
      <c r="AF68" s="65"/>
    </row>
    <row r="69">
      <c r="A69" s="76">
        <v>4.0</v>
      </c>
      <c r="B69" s="68" t="s">
        <v>98</v>
      </c>
      <c r="C69" s="77">
        <f t="shared" si="31"/>
        <v>0.09826705288</v>
      </c>
      <c r="D69" s="77">
        <f t="shared" si="32"/>
        <v>0.4832136938</v>
      </c>
      <c r="E69" s="77">
        <f t="shared" si="33"/>
        <v>0.1159135221</v>
      </c>
      <c r="F69" s="77">
        <f t="shared" si="34"/>
        <v>0.2506460695</v>
      </c>
      <c r="G69" s="77">
        <f t="shared" si="35"/>
        <v>0.07707625868</v>
      </c>
      <c r="H69" s="77">
        <f t="shared" si="36"/>
        <v>-0.04918940977</v>
      </c>
      <c r="I69" s="77">
        <f t="shared" si="37"/>
        <v>-0.00007906692796</v>
      </c>
      <c r="J69" s="77">
        <f t="shared" si="38"/>
        <v>-0.005937586082</v>
      </c>
      <c r="K69" s="77">
        <f t="shared" si="39"/>
        <v>0.0301098768</v>
      </c>
      <c r="L69" s="23">
        <f t="shared" ref="L69:M69" si="51">U90</f>
        <v>-72.6632</v>
      </c>
      <c r="M69" s="23">
        <f t="shared" si="51"/>
        <v>2.47021</v>
      </c>
      <c r="N69" s="78">
        <f t="shared" si="41"/>
        <v>0.03399533739</v>
      </c>
      <c r="O69" s="23"/>
      <c r="P69" s="23"/>
      <c r="Q69" s="93"/>
      <c r="R69" s="93"/>
      <c r="S69" s="79"/>
      <c r="T69" s="65"/>
      <c r="U69" s="65"/>
      <c r="V69" s="79"/>
      <c r="W69" s="94"/>
      <c r="X69" s="65"/>
      <c r="Y69" s="65"/>
      <c r="Z69" s="65"/>
      <c r="AA69" s="65"/>
      <c r="AB69" s="65"/>
      <c r="AC69" s="65"/>
      <c r="AD69" s="65"/>
      <c r="AE69" s="65"/>
      <c r="AF69" s="65"/>
    </row>
    <row r="70">
      <c r="A70" s="76">
        <v>5.0</v>
      </c>
      <c r="B70" s="68" t="s">
        <v>94</v>
      </c>
      <c r="C70" s="77">
        <f t="shared" si="31"/>
        <v>0.8219776583</v>
      </c>
      <c r="D70" s="77">
        <f t="shared" si="32"/>
        <v>0.05809345398</v>
      </c>
      <c r="E70" s="77">
        <f t="shared" si="33"/>
        <v>0.01520383841</v>
      </c>
      <c r="F70" s="77">
        <f t="shared" si="34"/>
        <v>0.01776827452</v>
      </c>
      <c r="G70" s="77">
        <f t="shared" si="35"/>
        <v>0.01908080195</v>
      </c>
      <c r="H70" s="77">
        <f t="shared" si="36"/>
        <v>-0.004431886243</v>
      </c>
      <c r="I70" s="77">
        <f t="shared" si="37"/>
        <v>-0.000009126281756</v>
      </c>
      <c r="J70" s="77">
        <f t="shared" si="38"/>
        <v>-0.0005823256046</v>
      </c>
      <c r="K70" s="77">
        <f t="shared" si="39"/>
        <v>0.07287189297</v>
      </c>
      <c r="L70" s="23">
        <f t="shared" ref="L70:M70" si="52">U91</f>
        <v>-32.0966</v>
      </c>
      <c r="M70" s="23">
        <f t="shared" si="52"/>
        <v>1.55498</v>
      </c>
      <c r="N70" s="78">
        <f t="shared" si="41"/>
        <v>0.04844687599</v>
      </c>
      <c r="O70" s="23"/>
      <c r="P70" s="23"/>
      <c r="Q70" s="93"/>
      <c r="R70" s="93"/>
      <c r="S70" s="79"/>
      <c r="T70" s="65"/>
      <c r="U70" s="65"/>
      <c r="V70" s="79"/>
      <c r="W70" s="94"/>
      <c r="X70" s="65"/>
      <c r="Y70" s="65"/>
      <c r="Z70" s="65"/>
      <c r="AA70" s="65"/>
      <c r="AB70" s="65"/>
      <c r="AC70" s="65"/>
      <c r="AD70" s="65"/>
      <c r="AE70" s="65"/>
      <c r="AF70" s="65"/>
    </row>
    <row r="71">
      <c r="A71" s="76">
        <v>5.0</v>
      </c>
      <c r="B71" s="68" t="s">
        <v>96</v>
      </c>
      <c r="C71" s="77">
        <f t="shared" si="31"/>
        <v>0.8307655371</v>
      </c>
      <c r="D71" s="77">
        <f t="shared" si="32"/>
        <v>0.07076673163</v>
      </c>
      <c r="E71" s="77">
        <f t="shared" si="33"/>
        <v>0.01641794128</v>
      </c>
      <c r="F71" s="77">
        <f t="shared" si="34"/>
        <v>0.0188468912</v>
      </c>
      <c r="G71" s="77">
        <f t="shared" si="35"/>
        <v>0.02219442824</v>
      </c>
      <c r="H71" s="77">
        <f t="shared" si="36"/>
        <v>-0.006771092425</v>
      </c>
      <c r="I71" s="77">
        <f t="shared" si="37"/>
        <v>-0.00001130995472</v>
      </c>
      <c r="J71" s="77">
        <f t="shared" si="38"/>
        <v>-0.0006462888288</v>
      </c>
      <c r="K71" s="77">
        <f t="shared" si="39"/>
        <v>0.04842665115</v>
      </c>
      <c r="L71" s="23">
        <f t="shared" ref="L71:M71" si="53">U92</f>
        <v>-36.4382</v>
      </c>
      <c r="M71" s="23">
        <f t="shared" si="53"/>
        <v>1.0523</v>
      </c>
      <c r="N71" s="78">
        <f t="shared" si="41"/>
        <v>0.02887903354</v>
      </c>
      <c r="O71" s="23"/>
      <c r="P71" s="23"/>
      <c r="Q71" s="93"/>
      <c r="R71" s="93"/>
      <c r="S71" s="79"/>
      <c r="T71" s="65"/>
      <c r="U71" s="65"/>
      <c r="V71" s="79"/>
      <c r="W71" s="94"/>
      <c r="X71" s="65"/>
      <c r="Y71" s="65"/>
      <c r="Z71" s="65"/>
      <c r="AA71" s="65"/>
      <c r="AB71" s="65"/>
      <c r="AC71" s="65"/>
      <c r="AD71" s="65"/>
      <c r="AE71" s="65"/>
      <c r="AF71" s="65"/>
    </row>
    <row r="72">
      <c r="A72" s="76">
        <v>5.0</v>
      </c>
      <c r="B72" s="68" t="s">
        <v>98</v>
      </c>
      <c r="C72" s="77">
        <f t="shared" si="31"/>
        <v>0.8648307568</v>
      </c>
      <c r="D72" s="77">
        <f t="shared" si="32"/>
        <v>0.07629381272</v>
      </c>
      <c r="E72" s="77">
        <f t="shared" si="33"/>
        <v>0.01255733968</v>
      </c>
      <c r="F72" s="77">
        <f t="shared" si="34"/>
        <v>0.01509576985</v>
      </c>
      <c r="G72" s="77">
        <f t="shared" si="35"/>
        <v>0.01838896118</v>
      </c>
      <c r="H72" s="77">
        <f t="shared" si="36"/>
        <v>-0.009187273251</v>
      </c>
      <c r="I72" s="77">
        <f t="shared" si="37"/>
        <v>-0.000007028220029</v>
      </c>
      <c r="J72" s="77">
        <f t="shared" si="38"/>
        <v>-0.000598499615</v>
      </c>
      <c r="K72" s="77">
        <f t="shared" si="39"/>
        <v>0.02261728584</v>
      </c>
      <c r="L72" s="23">
        <f t="shared" ref="L72:M72" si="54">U93</f>
        <v>-36.6242</v>
      </c>
      <c r="M72" s="23">
        <f t="shared" si="54"/>
        <v>0.939272</v>
      </c>
      <c r="N72" s="78">
        <f t="shared" si="41"/>
        <v>0.02564621207</v>
      </c>
      <c r="O72" s="23"/>
      <c r="P72" s="23"/>
      <c r="Q72" s="93"/>
      <c r="R72" s="93"/>
      <c r="S72" s="79"/>
      <c r="T72" s="65"/>
      <c r="U72" s="65"/>
      <c r="V72" s="79"/>
      <c r="W72" s="94"/>
      <c r="X72" s="65"/>
      <c r="Y72" s="65"/>
      <c r="Z72" s="65"/>
      <c r="AA72" s="65"/>
      <c r="AB72" s="65"/>
      <c r="AC72" s="65"/>
      <c r="AD72" s="65"/>
      <c r="AE72" s="65"/>
      <c r="AF72" s="65"/>
    </row>
    <row r="73">
      <c r="A73" s="76">
        <v>6.0</v>
      </c>
      <c r="B73" s="68" t="s">
        <v>94</v>
      </c>
      <c r="C73" s="77">
        <f t="shared" si="31"/>
        <v>0.6193363598</v>
      </c>
      <c r="D73" s="77">
        <f t="shared" si="32"/>
        <v>0.1306854392</v>
      </c>
      <c r="E73" s="77">
        <f t="shared" si="33"/>
        <v>0.02423430036</v>
      </c>
      <c r="F73" s="77">
        <f t="shared" si="34"/>
        <v>0.0291529043</v>
      </c>
      <c r="G73" s="77">
        <f t="shared" si="35"/>
        <v>0.02564371129</v>
      </c>
      <c r="H73" s="77">
        <f t="shared" si="36"/>
        <v>-0.01145569189</v>
      </c>
      <c r="I73" s="77">
        <f t="shared" si="37"/>
        <v>-0.00001863220215</v>
      </c>
      <c r="J73" s="77">
        <f t="shared" si="38"/>
        <v>-0.001287721286</v>
      </c>
      <c r="K73" s="77">
        <f t="shared" si="39"/>
        <v>0.1837046596</v>
      </c>
      <c r="L73" s="23">
        <f t="shared" ref="L73:M73" si="55">U94</f>
        <v>-28.672</v>
      </c>
      <c r="M73" s="23">
        <f t="shared" si="55"/>
        <v>5.14413</v>
      </c>
      <c r="N73" s="78">
        <f t="shared" si="41"/>
        <v>0.1794130162</v>
      </c>
      <c r="O73" s="23"/>
      <c r="P73" s="23"/>
      <c r="Q73" s="93"/>
      <c r="R73" s="93"/>
      <c r="S73" s="79"/>
      <c r="T73" s="65"/>
      <c r="U73" s="79"/>
      <c r="V73" s="79"/>
      <c r="W73" s="94"/>
      <c r="X73" s="65"/>
      <c r="Y73" s="65"/>
      <c r="Z73" s="65"/>
      <c r="AA73" s="65"/>
      <c r="AB73" s="65"/>
      <c r="AC73" s="65"/>
      <c r="AD73" s="65"/>
      <c r="AE73" s="65"/>
      <c r="AF73" s="65"/>
    </row>
    <row r="74">
      <c r="A74" s="76">
        <v>6.0</v>
      </c>
      <c r="B74" s="68" t="s">
        <v>96</v>
      </c>
      <c r="C74" s="77">
        <f t="shared" si="31"/>
        <v>0.6591714019</v>
      </c>
      <c r="D74" s="77">
        <f t="shared" si="32"/>
        <v>0.1337692679</v>
      </c>
      <c r="E74" s="77">
        <f t="shared" si="33"/>
        <v>0.02415922245</v>
      </c>
      <c r="F74" s="77">
        <f t="shared" si="34"/>
        <v>0.02531029525</v>
      </c>
      <c r="G74" s="77">
        <f t="shared" si="35"/>
        <v>0.02548125862</v>
      </c>
      <c r="H74" s="77">
        <f t="shared" si="36"/>
        <v>-0.01516129771</v>
      </c>
      <c r="I74" s="77">
        <f t="shared" si="37"/>
        <v>-0.00002426092757</v>
      </c>
      <c r="J74" s="77">
        <f t="shared" si="38"/>
        <v>-0.001033019545</v>
      </c>
      <c r="K74" s="77">
        <f t="shared" si="39"/>
        <v>0.1483071281</v>
      </c>
      <c r="L74" s="23">
        <f t="shared" ref="L74:M74" si="56">U95</f>
        <v>-28.5757</v>
      </c>
      <c r="M74" s="23">
        <f t="shared" si="56"/>
        <v>2.38096</v>
      </c>
      <c r="N74" s="78">
        <f t="shared" si="41"/>
        <v>0.08332114349</v>
      </c>
      <c r="O74" s="23"/>
      <c r="P74" s="23"/>
      <c r="Q74" s="93"/>
      <c r="R74" s="93"/>
      <c r="S74" s="79"/>
      <c r="T74" s="65"/>
      <c r="U74" s="79"/>
      <c r="V74" s="79"/>
      <c r="W74" s="94"/>
      <c r="X74" s="65"/>
      <c r="Y74" s="65"/>
      <c r="Z74" s="65"/>
      <c r="AA74" s="65"/>
      <c r="AB74" s="65"/>
      <c r="AC74" s="65"/>
      <c r="AD74" s="65"/>
      <c r="AE74" s="65"/>
      <c r="AF74" s="65"/>
    </row>
    <row r="75">
      <c r="A75" s="76">
        <v>6.0</v>
      </c>
      <c r="B75" s="68" t="s">
        <v>98</v>
      </c>
      <c r="C75" s="77">
        <f t="shared" si="31"/>
        <v>0.6785652889</v>
      </c>
      <c r="D75" s="77">
        <f t="shared" si="32"/>
        <v>0.1759200152</v>
      </c>
      <c r="E75" s="77">
        <f t="shared" si="33"/>
        <v>0.02665416699</v>
      </c>
      <c r="F75" s="77">
        <f t="shared" si="34"/>
        <v>0.0239824167</v>
      </c>
      <c r="G75" s="77">
        <f t="shared" si="35"/>
        <v>0.02866008286</v>
      </c>
      <c r="H75" s="77">
        <f t="shared" si="36"/>
        <v>-0.02402205671</v>
      </c>
      <c r="I75" s="77">
        <f t="shared" si="37"/>
        <v>-0.00002029438902</v>
      </c>
      <c r="J75" s="77">
        <f t="shared" si="38"/>
        <v>-0.001202207201</v>
      </c>
      <c r="K75" s="77">
        <f t="shared" si="39"/>
        <v>0.09148680111</v>
      </c>
      <c r="L75" s="23">
        <f t="shared" ref="L75:M75" si="57">U96</f>
        <v>-26.6727</v>
      </c>
      <c r="M75" s="23">
        <f t="shared" si="57"/>
        <v>2.11949</v>
      </c>
      <c r="N75" s="78">
        <f t="shared" si="41"/>
        <v>0.07946289652</v>
      </c>
      <c r="O75" s="23"/>
      <c r="P75" s="23"/>
      <c r="Q75" s="93"/>
      <c r="R75" s="93"/>
      <c r="S75" s="79"/>
      <c r="T75" s="65"/>
      <c r="U75" s="79"/>
      <c r="V75" s="79"/>
      <c r="W75" s="94"/>
      <c r="X75" s="65"/>
      <c r="Y75" s="65"/>
      <c r="Z75" s="65"/>
      <c r="AA75" s="65"/>
      <c r="AB75" s="65"/>
      <c r="AC75" s="65"/>
      <c r="AD75" s="65"/>
      <c r="AE75" s="65"/>
      <c r="AF75" s="65"/>
    </row>
    <row r="76">
      <c r="A76" s="65"/>
      <c r="B76" s="65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</row>
    <row r="77">
      <c r="A77" s="68"/>
      <c r="B77" s="68"/>
      <c r="C77" s="23" t="s">
        <v>82</v>
      </c>
      <c r="E77" s="23" t="s">
        <v>120</v>
      </c>
      <c r="G77" s="23" t="s">
        <v>121</v>
      </c>
      <c r="I77" s="23" t="s">
        <v>122</v>
      </c>
      <c r="K77" s="23" t="s">
        <v>83</v>
      </c>
      <c r="M77" s="23" t="s">
        <v>84</v>
      </c>
      <c r="O77" s="23" t="s">
        <v>85</v>
      </c>
      <c r="Q77" s="23" t="s">
        <v>86</v>
      </c>
      <c r="S77" s="23" t="s">
        <v>123</v>
      </c>
      <c r="U77" s="65"/>
      <c r="V77" s="65"/>
      <c r="W77" s="65"/>
      <c r="X77" s="65"/>
      <c r="Y77" s="71"/>
      <c r="Z77" s="65"/>
      <c r="AA77" s="65"/>
      <c r="AB77" s="65"/>
      <c r="AC77" s="65"/>
      <c r="AD77" s="65"/>
      <c r="AE77" s="65"/>
      <c r="AF77" s="65"/>
    </row>
    <row r="78">
      <c r="A78" s="68" t="s">
        <v>88</v>
      </c>
      <c r="B78" s="68" t="s">
        <v>89</v>
      </c>
      <c r="C78" s="23" t="s">
        <v>151</v>
      </c>
      <c r="D78" s="23" t="s">
        <v>152</v>
      </c>
      <c r="E78" s="23" t="s">
        <v>151</v>
      </c>
      <c r="F78" s="23" t="s">
        <v>152</v>
      </c>
      <c r="G78" s="23" t="s">
        <v>151</v>
      </c>
      <c r="H78" s="23" t="s">
        <v>152</v>
      </c>
      <c r="I78" s="23" t="s">
        <v>151</v>
      </c>
      <c r="J78" s="23" t="s">
        <v>152</v>
      </c>
      <c r="K78" s="23" t="s">
        <v>151</v>
      </c>
      <c r="L78" s="23" t="s">
        <v>152</v>
      </c>
      <c r="M78" s="23" t="s">
        <v>151</v>
      </c>
      <c r="N78" s="23" t="s">
        <v>152</v>
      </c>
      <c r="O78" s="23" t="s">
        <v>151</v>
      </c>
      <c r="P78" s="23" t="s">
        <v>152</v>
      </c>
      <c r="Q78" s="23" t="s">
        <v>151</v>
      </c>
      <c r="R78" s="23" t="s">
        <v>152</v>
      </c>
      <c r="S78" s="23" t="s">
        <v>151</v>
      </c>
      <c r="T78" s="23" t="s">
        <v>152</v>
      </c>
      <c r="U78" s="23" t="s">
        <v>153</v>
      </c>
      <c r="V78" s="23" t="s">
        <v>92</v>
      </c>
      <c r="W78" s="65" t="s">
        <v>154</v>
      </c>
      <c r="X78" s="65"/>
      <c r="Y78" s="65"/>
      <c r="Z78" s="65"/>
      <c r="AA78" s="65"/>
      <c r="AB78" s="65"/>
      <c r="AC78" s="65"/>
      <c r="AD78" s="65"/>
      <c r="AE78" s="65"/>
      <c r="AF78" s="65"/>
    </row>
    <row r="79">
      <c r="A79" s="106">
        <v>0.0</v>
      </c>
      <c r="B79" s="107">
        <v>0.0</v>
      </c>
      <c r="C79" s="84">
        <v>-17.6643</v>
      </c>
      <c r="D79" s="106">
        <v>0.684586</v>
      </c>
      <c r="E79" s="84">
        <v>-76.5814</v>
      </c>
      <c r="F79" s="106">
        <v>0.280977</v>
      </c>
      <c r="G79" s="108">
        <v>0.0</v>
      </c>
      <c r="H79" s="106">
        <v>0.0</v>
      </c>
      <c r="I79" s="106">
        <v>-1450.48</v>
      </c>
      <c r="J79" s="106">
        <v>0.003302</v>
      </c>
      <c r="K79" s="106">
        <v>-794.266</v>
      </c>
      <c r="L79" s="109">
        <v>0.001206</v>
      </c>
      <c r="M79" s="107">
        <v>75.9937</v>
      </c>
      <c r="N79" s="106">
        <v>0.012835</v>
      </c>
      <c r="O79" s="107">
        <v>144.158</v>
      </c>
      <c r="P79" s="109">
        <v>1.49E-4</v>
      </c>
      <c r="Q79" s="107">
        <v>1544.39</v>
      </c>
      <c r="R79" s="109">
        <v>7.28E-5</v>
      </c>
      <c r="S79" s="107">
        <v>-1660.0</v>
      </c>
      <c r="T79" s="106">
        <v>0.016873</v>
      </c>
      <c r="U79" s="88">
        <v>-66.2576</v>
      </c>
      <c r="V79" s="88">
        <v>97.7918</v>
      </c>
      <c r="W79" s="109">
        <v>5500000.0</v>
      </c>
      <c r="X79" s="65"/>
      <c r="Y79" s="65"/>
      <c r="Z79" s="65"/>
      <c r="AA79" s="65"/>
      <c r="AB79" s="65"/>
      <c r="AC79" s="65"/>
      <c r="AD79" s="65"/>
      <c r="AE79" s="65"/>
      <c r="AF79" s="65"/>
    </row>
    <row r="80">
      <c r="A80" s="106">
        <v>0.0</v>
      </c>
      <c r="B80" s="107">
        <v>1.0</v>
      </c>
      <c r="C80" s="84">
        <v>-16.2504</v>
      </c>
      <c r="D80" s="106">
        <v>0.15155</v>
      </c>
      <c r="E80" s="84">
        <v>-1.77314</v>
      </c>
      <c r="F80" s="106">
        <v>0.841044</v>
      </c>
      <c r="G80" s="108">
        <v>-1365.36</v>
      </c>
      <c r="H80" s="106">
        <v>0.001626</v>
      </c>
      <c r="I80" s="106">
        <v>-1377.6</v>
      </c>
      <c r="J80" s="106">
        <v>8.93E-4</v>
      </c>
      <c r="K80" s="106">
        <v>-720.158</v>
      </c>
      <c r="L80" s="109">
        <v>2.78E-4</v>
      </c>
      <c r="M80" s="107">
        <v>553.026</v>
      </c>
      <c r="N80" s="106">
        <v>7.25E-4</v>
      </c>
      <c r="O80" s="107">
        <v>221.298</v>
      </c>
      <c r="P80" s="109">
        <v>1.32E-5</v>
      </c>
      <c r="Q80" s="107">
        <v>1643.57</v>
      </c>
      <c r="R80" s="109">
        <v>4.05E-5</v>
      </c>
      <c r="S80" s="107">
        <v>-1660.0</v>
      </c>
      <c r="T80" s="106">
        <v>0.00383</v>
      </c>
      <c r="U80" s="88">
        <v>-13.4916</v>
      </c>
      <c r="V80" s="88">
        <v>34.3171</v>
      </c>
      <c r="W80" s="109">
        <v>4.46E7</v>
      </c>
      <c r="X80" s="65"/>
      <c r="Y80" s="65"/>
      <c r="Z80" s="65"/>
      <c r="AA80" s="65"/>
      <c r="AB80" s="65"/>
      <c r="AC80" s="65"/>
      <c r="AD80" s="65"/>
      <c r="AE80" s="65"/>
      <c r="AF80" s="65"/>
    </row>
    <row r="81">
      <c r="A81" s="106">
        <v>0.0</v>
      </c>
      <c r="B81" s="107">
        <v>2.0</v>
      </c>
      <c r="C81" s="84">
        <v>-17.4376</v>
      </c>
      <c r="D81" s="106">
        <v>0.235368</v>
      </c>
      <c r="E81" s="84">
        <v>-51.1221</v>
      </c>
      <c r="F81" s="109">
        <v>0.719713</v>
      </c>
      <c r="G81" s="108">
        <v>0.0</v>
      </c>
      <c r="H81" s="109">
        <v>1.97E-9</v>
      </c>
      <c r="I81" s="106">
        <v>-1652.54</v>
      </c>
      <c r="J81" s="109">
        <v>0.001382</v>
      </c>
      <c r="K81" s="106">
        <v>-515.821</v>
      </c>
      <c r="L81" s="109">
        <v>9.28E-4</v>
      </c>
      <c r="M81" s="107">
        <v>386.783</v>
      </c>
      <c r="N81" s="106">
        <v>0.03387</v>
      </c>
      <c r="O81" s="107">
        <v>54.7689</v>
      </c>
      <c r="P81" s="106">
        <v>5.72E-4</v>
      </c>
      <c r="Q81" s="107">
        <v>560.482</v>
      </c>
      <c r="R81" s="106">
        <v>5.31E-4</v>
      </c>
      <c r="S81" s="107">
        <v>-1660.0</v>
      </c>
      <c r="T81" s="106">
        <v>0.007636</v>
      </c>
      <c r="U81" s="88">
        <v>-42.9059</v>
      </c>
      <c r="V81" s="88">
        <v>67.1512</v>
      </c>
      <c r="W81" s="109">
        <v>1.17E7</v>
      </c>
      <c r="X81" s="65"/>
      <c r="Y81" s="65"/>
      <c r="Z81" s="65"/>
      <c r="AA81" s="65"/>
      <c r="AB81" s="65"/>
      <c r="AC81" s="65"/>
      <c r="AD81" s="65"/>
      <c r="AE81" s="65"/>
      <c r="AF81" s="65"/>
    </row>
    <row r="82">
      <c r="A82" s="106">
        <v>1.0</v>
      </c>
      <c r="B82" s="107">
        <v>0.0</v>
      </c>
      <c r="C82" s="84">
        <v>-21.0597</v>
      </c>
      <c r="D82" s="106">
        <v>0.012087</v>
      </c>
      <c r="E82" s="84">
        <v>-293.802</v>
      </c>
      <c r="F82" s="106">
        <v>0.89004</v>
      </c>
      <c r="G82" s="108">
        <v>-2763.8</v>
      </c>
      <c r="H82" s="106">
        <v>0.061186</v>
      </c>
      <c r="I82" s="106">
        <v>-2757.37</v>
      </c>
      <c r="J82" s="109">
        <v>0.031951</v>
      </c>
      <c r="K82" s="106">
        <v>-436.256</v>
      </c>
      <c r="L82" s="109">
        <v>4.42E-5</v>
      </c>
      <c r="M82" s="107">
        <v>2574.77</v>
      </c>
      <c r="N82" s="106">
        <v>0.001482</v>
      </c>
      <c r="O82" s="107">
        <v>217.125</v>
      </c>
      <c r="P82" s="106">
        <v>5.72E-4</v>
      </c>
      <c r="Q82" s="107">
        <v>2705.43</v>
      </c>
      <c r="R82" s="106">
        <v>0.001857</v>
      </c>
      <c r="S82" s="107">
        <v>-1660.0</v>
      </c>
      <c r="T82" s="106">
        <v>7.81E-4</v>
      </c>
      <c r="U82" s="88">
        <v>-511.306</v>
      </c>
      <c r="V82" s="88">
        <v>14.6448</v>
      </c>
      <c r="W82" s="109">
        <v>2.45E8</v>
      </c>
      <c r="X82" s="65"/>
      <c r="Y82" s="65"/>
      <c r="Z82" s="65"/>
      <c r="AA82" s="65"/>
      <c r="AB82" s="65"/>
      <c r="AC82" s="65"/>
      <c r="AD82" s="65"/>
      <c r="AE82" s="65"/>
      <c r="AF82" s="65"/>
    </row>
    <row r="83">
      <c r="A83" s="106">
        <v>1.0</v>
      </c>
      <c r="B83" s="107">
        <v>1.0</v>
      </c>
      <c r="C83" s="84">
        <v>-15.3388</v>
      </c>
      <c r="D83" s="106">
        <v>0.003418</v>
      </c>
      <c r="E83" s="84">
        <v>-239.271</v>
      </c>
      <c r="F83" s="106">
        <v>0.917697</v>
      </c>
      <c r="G83" s="108">
        <v>-2448.69</v>
      </c>
      <c r="H83" s="106">
        <v>0.051234</v>
      </c>
      <c r="I83" s="106">
        <v>-2539.73</v>
      </c>
      <c r="J83" s="109">
        <v>0.021893</v>
      </c>
      <c r="K83" s="106">
        <v>-641.176</v>
      </c>
      <c r="L83" s="109">
        <v>1.38E-5</v>
      </c>
      <c r="M83" s="107">
        <v>1817.09</v>
      </c>
      <c r="N83" s="106">
        <v>0.003325</v>
      </c>
      <c r="O83" s="107">
        <v>185.358</v>
      </c>
      <c r="P83" s="106">
        <v>5.24E-4</v>
      </c>
      <c r="Q83" s="107">
        <v>2344.07</v>
      </c>
      <c r="R83" s="106">
        <v>0.001733</v>
      </c>
      <c r="S83" s="107">
        <v>-1660.0</v>
      </c>
      <c r="T83" s="109">
        <v>1.63E-4</v>
      </c>
      <c r="U83" s="88">
        <v>-390.768</v>
      </c>
      <c r="V83" s="88">
        <v>4.84991</v>
      </c>
      <c r="W83" s="109">
        <v>2.24E9</v>
      </c>
      <c r="X83" s="65"/>
      <c r="Y83" s="65"/>
      <c r="Z83" s="65"/>
      <c r="AA83" s="65"/>
      <c r="AB83" s="65"/>
      <c r="AC83" s="65"/>
      <c r="AD83" s="65"/>
      <c r="AE83" s="65"/>
      <c r="AF83" s="65"/>
    </row>
    <row r="84">
      <c r="A84" s="106">
        <v>1.0</v>
      </c>
      <c r="B84" s="107">
        <v>2.0</v>
      </c>
      <c r="C84" s="84">
        <v>-16.7622</v>
      </c>
      <c r="D84" s="106">
        <v>3.91E-4</v>
      </c>
      <c r="E84" s="84">
        <v>-80.9895</v>
      </c>
      <c r="F84" s="106">
        <v>0.967613</v>
      </c>
      <c r="G84" s="108">
        <v>-1637.61</v>
      </c>
      <c r="H84" s="106">
        <v>0.014625</v>
      </c>
      <c r="I84" s="106">
        <v>-2307.75</v>
      </c>
      <c r="J84" s="109">
        <v>0.004287</v>
      </c>
      <c r="K84" s="106">
        <v>-641.922</v>
      </c>
      <c r="L84" s="109">
        <v>1.09E-6</v>
      </c>
      <c r="M84" s="107">
        <v>637.27</v>
      </c>
      <c r="N84" s="106">
        <v>0.01185</v>
      </c>
      <c r="O84" s="107">
        <v>93.4693</v>
      </c>
      <c r="P84" s="109">
        <v>2.54E-4</v>
      </c>
      <c r="Q84" s="107">
        <v>1095.63</v>
      </c>
      <c r="R84" s="106">
        <v>9.56E-4</v>
      </c>
      <c r="S84" s="107">
        <v>-1660.0</v>
      </c>
      <c r="T84" s="109">
        <v>2.3E-5</v>
      </c>
      <c r="U84" s="88">
        <v>-103.632</v>
      </c>
      <c r="V84" s="88">
        <v>2.33013</v>
      </c>
      <c r="W84" s="109">
        <v>9.68E9</v>
      </c>
      <c r="X84" s="65"/>
      <c r="Y84" s="65"/>
      <c r="Z84" s="65"/>
      <c r="AA84" s="65"/>
      <c r="AB84" s="65"/>
      <c r="AC84" s="65"/>
      <c r="AD84" s="65"/>
      <c r="AE84" s="65"/>
      <c r="AF84" s="65"/>
    </row>
    <row r="85">
      <c r="A85" s="106">
        <v>2.0</v>
      </c>
      <c r="B85" s="107">
        <v>0.0</v>
      </c>
      <c r="C85" s="84">
        <v>-25.5048</v>
      </c>
      <c r="D85" s="106">
        <v>0.007822</v>
      </c>
      <c r="E85" s="84">
        <v>-214.648</v>
      </c>
      <c r="F85" s="106">
        <v>0.838782</v>
      </c>
      <c r="G85" s="108">
        <v>-2151.82</v>
      </c>
      <c r="H85" s="106">
        <v>0.051194</v>
      </c>
      <c r="I85" s="106">
        <v>-2146.69</v>
      </c>
      <c r="J85" s="106">
        <v>0.087311</v>
      </c>
      <c r="K85" s="106">
        <v>-2077.84</v>
      </c>
      <c r="L85" s="109">
        <v>0.006426</v>
      </c>
      <c r="M85" s="107">
        <v>1132.83</v>
      </c>
      <c r="N85" s="106">
        <v>0.003267</v>
      </c>
      <c r="O85" s="107">
        <v>171.632</v>
      </c>
      <c r="P85" s="106">
        <v>3.64E-4</v>
      </c>
      <c r="Q85" s="107">
        <v>2198.37</v>
      </c>
      <c r="R85" s="106">
        <v>0.001966</v>
      </c>
      <c r="S85" s="107">
        <v>-1660.0</v>
      </c>
      <c r="T85" s="106">
        <v>0.002868</v>
      </c>
      <c r="U85" s="88">
        <v>-487.861</v>
      </c>
      <c r="V85" s="88">
        <v>11.3913</v>
      </c>
      <c r="W85" s="109">
        <v>4.05E8</v>
      </c>
      <c r="X85" s="65"/>
      <c r="Y85" s="65"/>
      <c r="Z85" s="65"/>
      <c r="AA85" s="65"/>
      <c r="AB85" s="65"/>
      <c r="AC85" s="65"/>
      <c r="AD85" s="65"/>
      <c r="AE85" s="65"/>
      <c r="AF85" s="65"/>
    </row>
    <row r="86">
      <c r="A86" s="106">
        <v>2.0</v>
      </c>
      <c r="B86" s="107">
        <v>1.0</v>
      </c>
      <c r="C86" s="84">
        <v>-16.6799</v>
      </c>
      <c r="D86" s="106">
        <v>0.002241</v>
      </c>
      <c r="E86" s="84">
        <v>-122.893</v>
      </c>
      <c r="F86" s="106">
        <v>0.905214</v>
      </c>
      <c r="G86" s="108">
        <v>-1413.87</v>
      </c>
      <c r="H86" s="106">
        <v>0.04164</v>
      </c>
      <c r="I86" s="106">
        <v>-1603.61</v>
      </c>
      <c r="J86" s="106">
        <v>0.041586</v>
      </c>
      <c r="K86" s="106">
        <v>-2033.92</v>
      </c>
      <c r="L86" s="106">
        <v>0.001139</v>
      </c>
      <c r="M86" s="107">
        <v>1202.26</v>
      </c>
      <c r="N86" s="106">
        <v>0.005766</v>
      </c>
      <c r="O86" s="107">
        <v>109.839</v>
      </c>
      <c r="P86" s="106">
        <v>3.23E-4</v>
      </c>
      <c r="Q86" s="107">
        <v>1433.64</v>
      </c>
      <c r="R86" s="106">
        <v>0.001633</v>
      </c>
      <c r="S86" s="107">
        <v>-1660.0</v>
      </c>
      <c r="T86" s="106">
        <v>4.58E-4</v>
      </c>
      <c r="U86" s="88">
        <v>-230.612</v>
      </c>
      <c r="V86" s="88">
        <v>2.98193</v>
      </c>
      <c r="W86" s="109">
        <v>5.91E9</v>
      </c>
      <c r="X86" s="65"/>
      <c r="Y86" s="65"/>
      <c r="Z86" s="65"/>
      <c r="AA86" s="65"/>
      <c r="AB86" s="65"/>
      <c r="AC86" s="65"/>
      <c r="AD86" s="65"/>
      <c r="AE86" s="65"/>
      <c r="AF86" s="65"/>
    </row>
    <row r="87">
      <c r="A87" s="106">
        <v>2.0</v>
      </c>
      <c r="B87" s="107">
        <v>2.0</v>
      </c>
      <c r="C87" s="84">
        <v>-13.5269</v>
      </c>
      <c r="D87" s="106">
        <v>0.00132</v>
      </c>
      <c r="E87" s="84">
        <v>-67.093</v>
      </c>
      <c r="F87" s="106">
        <v>0.929572</v>
      </c>
      <c r="G87" s="108">
        <v>-826.277</v>
      </c>
      <c r="H87" s="106">
        <v>0.032456</v>
      </c>
      <c r="I87" s="106">
        <v>-981.384</v>
      </c>
      <c r="J87" s="106">
        <v>0.025793</v>
      </c>
      <c r="K87" s="106">
        <v>-1967.65</v>
      </c>
      <c r="L87" s="106">
        <v>3.21E-4</v>
      </c>
      <c r="M87" s="107">
        <v>755.968</v>
      </c>
      <c r="N87" s="106">
        <v>0.008863</v>
      </c>
      <c r="O87" s="107">
        <v>66.3077</v>
      </c>
      <c r="P87" s="106">
        <v>2.57E-4</v>
      </c>
      <c r="Q87" s="107">
        <v>850.005</v>
      </c>
      <c r="R87" s="106">
        <v>0.001297</v>
      </c>
      <c r="S87" s="107">
        <v>-1660.0</v>
      </c>
      <c r="T87" s="106">
        <v>1.21E-4</v>
      </c>
      <c r="U87" s="88">
        <v>-107.529</v>
      </c>
      <c r="V87" s="88">
        <v>2.00795</v>
      </c>
      <c r="W87" s="109">
        <v>1.3E10</v>
      </c>
      <c r="X87" s="65"/>
      <c r="Y87" s="65"/>
      <c r="Z87" s="65"/>
      <c r="AA87" s="65"/>
      <c r="AB87" s="65"/>
      <c r="AC87" s="65"/>
      <c r="AD87" s="65"/>
      <c r="AE87" s="65"/>
      <c r="AF87" s="65"/>
    </row>
    <row r="88">
      <c r="A88" s="106">
        <v>3.0</v>
      </c>
      <c r="B88" s="107">
        <v>0.0</v>
      </c>
      <c r="C88" s="84">
        <v>-26.1468</v>
      </c>
      <c r="D88" s="106">
        <v>0.043558</v>
      </c>
      <c r="E88" s="84">
        <v>-114.719</v>
      </c>
      <c r="F88" s="106">
        <v>0.834607</v>
      </c>
      <c r="G88" s="108">
        <v>-1527.06</v>
      </c>
      <c r="H88" s="106">
        <v>0.025012</v>
      </c>
      <c r="I88" s="106">
        <v>-1522.82</v>
      </c>
      <c r="J88" s="106">
        <v>0.034922</v>
      </c>
      <c r="K88" s="106">
        <v>-1378.22</v>
      </c>
      <c r="L88" s="109">
        <v>0.036172</v>
      </c>
      <c r="M88" s="107">
        <v>1002.63</v>
      </c>
      <c r="N88" s="106">
        <v>0.004144</v>
      </c>
      <c r="O88" s="107">
        <v>117.502</v>
      </c>
      <c r="P88" s="109">
        <v>2.08E-4</v>
      </c>
      <c r="Q88" s="107">
        <v>1519.97</v>
      </c>
      <c r="R88" s="106">
        <v>8.87E-4</v>
      </c>
      <c r="S88" s="107">
        <v>-1660.0</v>
      </c>
      <c r="T88" s="106">
        <v>0.020491</v>
      </c>
      <c r="U88" s="88">
        <v>-266.598</v>
      </c>
      <c r="V88" s="88">
        <v>10.0263</v>
      </c>
      <c r="W88" s="109">
        <v>5.23E8</v>
      </c>
      <c r="X88" s="65"/>
      <c r="Y88" s="65"/>
      <c r="Z88" s="65"/>
      <c r="AA88" s="65"/>
      <c r="AB88" s="65"/>
      <c r="AC88" s="65"/>
      <c r="AD88" s="65"/>
      <c r="AE88" s="65"/>
      <c r="AF88" s="65"/>
    </row>
    <row r="89">
      <c r="A89" s="106">
        <v>3.0</v>
      </c>
      <c r="B89" s="107">
        <v>1.0</v>
      </c>
      <c r="C89" s="84">
        <v>-24.4552</v>
      </c>
      <c r="D89" s="106">
        <v>0.023201</v>
      </c>
      <c r="E89" s="84">
        <v>-86.7819</v>
      </c>
      <c r="F89" s="106">
        <v>0.875291</v>
      </c>
      <c r="G89" s="108">
        <v>-1086.43</v>
      </c>
      <c r="H89" s="106">
        <v>0.022412</v>
      </c>
      <c r="I89" s="106">
        <v>-1042.35</v>
      </c>
      <c r="J89" s="106">
        <v>0.045992</v>
      </c>
      <c r="K89" s="106">
        <v>-1169.27</v>
      </c>
      <c r="L89" s="109">
        <v>0.019769</v>
      </c>
      <c r="M89" s="107">
        <v>889.485</v>
      </c>
      <c r="N89" s="106">
        <v>0.00568</v>
      </c>
      <c r="O89" s="107">
        <v>83.7593</v>
      </c>
      <c r="P89" s="106">
        <v>1.88E-4</v>
      </c>
      <c r="Q89" s="107">
        <v>1055.99</v>
      </c>
      <c r="R89" s="106">
        <v>0.001057</v>
      </c>
      <c r="S89" s="107">
        <v>-1660.0</v>
      </c>
      <c r="T89" s="106">
        <v>0.006411</v>
      </c>
      <c r="U89" s="88">
        <v>-176.389</v>
      </c>
      <c r="V89" s="88">
        <v>4.12351</v>
      </c>
      <c r="W89" s="109">
        <v>3.09E9</v>
      </c>
      <c r="X89" s="65"/>
      <c r="Y89" s="65"/>
      <c r="Z89" s="65"/>
      <c r="AA89" s="65"/>
      <c r="AB89" s="65"/>
      <c r="AC89" s="65"/>
      <c r="AD89" s="65"/>
      <c r="AE89" s="65"/>
      <c r="AF89" s="65"/>
    </row>
    <row r="90">
      <c r="A90" s="106">
        <v>3.0</v>
      </c>
      <c r="B90" s="107">
        <v>2.0</v>
      </c>
      <c r="C90" s="84">
        <v>-28.4178</v>
      </c>
      <c r="D90" s="106">
        <v>0.251265</v>
      </c>
      <c r="E90" s="84">
        <v>-50.5737</v>
      </c>
      <c r="F90" s="106">
        <v>0.694271</v>
      </c>
      <c r="G90" s="108">
        <v>-685.66</v>
      </c>
      <c r="H90" s="106">
        <v>0.012284</v>
      </c>
      <c r="I90" s="106">
        <v>-657.31</v>
      </c>
      <c r="J90" s="106">
        <v>0.027708</v>
      </c>
      <c r="K90" s="106">
        <v>-899.696</v>
      </c>
      <c r="L90" s="109">
        <v>0.006225</v>
      </c>
      <c r="M90" s="107">
        <v>580.237</v>
      </c>
      <c r="N90" s="106">
        <v>0.00616</v>
      </c>
      <c r="O90" s="107">
        <v>52.2296</v>
      </c>
      <c r="P90" s="109">
        <v>1.1E-4</v>
      </c>
      <c r="Q90" s="107">
        <v>654.695</v>
      </c>
      <c r="R90" s="106">
        <v>6.59E-4</v>
      </c>
      <c r="S90" s="107">
        <v>-1660.0</v>
      </c>
      <c r="T90" s="106">
        <v>0.001318</v>
      </c>
      <c r="U90" s="88">
        <v>-72.6632</v>
      </c>
      <c r="V90" s="88">
        <v>2.47021</v>
      </c>
      <c r="W90" s="109">
        <v>8.62E9</v>
      </c>
      <c r="X90" s="65"/>
      <c r="Y90" s="65"/>
      <c r="Z90" s="65"/>
      <c r="AA90" s="65"/>
      <c r="AB90" s="65"/>
      <c r="AC90" s="65"/>
      <c r="AD90" s="65"/>
      <c r="AE90" s="65"/>
      <c r="AF90" s="65"/>
    </row>
    <row r="91">
      <c r="A91" s="106">
        <v>4.0</v>
      </c>
      <c r="B91" s="107">
        <v>0.0</v>
      </c>
      <c r="C91" s="84">
        <v>-28.0187</v>
      </c>
      <c r="D91" s="106">
        <v>0.94161</v>
      </c>
      <c r="E91" s="84">
        <v>-34.1065</v>
      </c>
      <c r="F91" s="106">
        <v>0.05467</v>
      </c>
      <c r="G91" s="108">
        <v>-1145.52</v>
      </c>
      <c r="H91" s="106">
        <v>4.26E-4</v>
      </c>
      <c r="I91" s="106">
        <v>-1168.65</v>
      </c>
      <c r="J91" s="106">
        <v>4.88E-4</v>
      </c>
      <c r="K91" s="106">
        <v>-769.383</v>
      </c>
      <c r="L91" s="109">
        <v>7.96E-4</v>
      </c>
      <c r="M91" s="107">
        <v>245.256</v>
      </c>
      <c r="N91" s="109">
        <v>5.8E-4</v>
      </c>
      <c r="O91" s="107">
        <v>93.5855</v>
      </c>
      <c r="P91" s="109">
        <v>3.13E-6</v>
      </c>
      <c r="Q91" s="107">
        <v>1061.97</v>
      </c>
      <c r="R91" s="109">
        <v>1.76E-5</v>
      </c>
      <c r="S91" s="107">
        <v>-1660.0</v>
      </c>
      <c r="T91" s="106">
        <v>0.001409</v>
      </c>
      <c r="U91" s="88">
        <v>-32.0966</v>
      </c>
      <c r="V91" s="88">
        <v>1.55498</v>
      </c>
      <c r="W91" s="109">
        <v>2.17E10</v>
      </c>
      <c r="X91" s="65"/>
      <c r="Y91" s="99"/>
      <c r="Z91" s="65"/>
      <c r="AA91" s="65"/>
      <c r="AB91" s="65"/>
      <c r="AC91" s="65"/>
      <c r="AD91" s="65"/>
      <c r="AE91" s="65"/>
      <c r="AF91" s="65"/>
    </row>
    <row r="92">
      <c r="A92" s="106">
        <v>4.0</v>
      </c>
      <c r="B92" s="107">
        <v>1.0</v>
      </c>
      <c r="C92" s="84">
        <v>-32.5053</v>
      </c>
      <c r="D92" s="106">
        <v>0.931282</v>
      </c>
      <c r="E92" s="84">
        <v>-40.1822</v>
      </c>
      <c r="F92" s="106">
        <v>0.064173</v>
      </c>
      <c r="G92" s="108">
        <v>-864.509</v>
      </c>
      <c r="H92" s="106">
        <v>6.92E-4</v>
      </c>
      <c r="I92" s="106">
        <v>-844.707</v>
      </c>
      <c r="J92" s="106">
        <v>8.13E-4</v>
      </c>
      <c r="K92" s="106">
        <v>-658.035</v>
      </c>
      <c r="L92" s="109">
        <v>0.001229</v>
      </c>
      <c r="M92" s="107">
        <v>347.502</v>
      </c>
      <c r="N92" s="109">
        <v>7.1E-4</v>
      </c>
      <c r="O92" s="107">
        <v>63.5979</v>
      </c>
      <c r="P92" s="109">
        <v>6.48E-6</v>
      </c>
      <c r="Q92" s="107">
        <v>767.088</v>
      </c>
      <c r="R92" s="109">
        <v>3.07E-5</v>
      </c>
      <c r="S92" s="107">
        <v>-1660.0</v>
      </c>
      <c r="T92" s="106">
        <v>0.001063</v>
      </c>
      <c r="U92" s="88">
        <v>-36.4382</v>
      </c>
      <c r="V92" s="88">
        <v>1.0523</v>
      </c>
      <c r="W92" s="109">
        <v>4.75E10</v>
      </c>
      <c r="X92" s="65"/>
      <c r="Y92" s="65"/>
      <c r="Z92" s="65"/>
      <c r="AA92" s="65"/>
      <c r="AB92" s="65"/>
      <c r="AC92" s="65"/>
      <c r="AD92" s="65"/>
      <c r="AE92" s="65"/>
      <c r="AF92" s="65"/>
    </row>
    <row r="93">
      <c r="A93" s="106">
        <v>4.0</v>
      </c>
      <c r="B93" s="107">
        <v>2.0</v>
      </c>
      <c r="C93" s="84">
        <v>-35.0391</v>
      </c>
      <c r="D93" s="106">
        <v>0.903954</v>
      </c>
      <c r="E93" s="84">
        <v>-30.6516</v>
      </c>
      <c r="F93" s="106">
        <v>0.09116</v>
      </c>
      <c r="G93" s="108">
        <v>-547.503</v>
      </c>
      <c r="H93" s="106">
        <v>8.4E-4</v>
      </c>
      <c r="I93" s="106">
        <v>-534.691</v>
      </c>
      <c r="J93" s="106">
        <v>0.001034</v>
      </c>
      <c r="K93" s="106">
        <v>-460.028</v>
      </c>
      <c r="L93" s="109">
        <v>0.001464</v>
      </c>
      <c r="M93" s="107">
        <v>337.489</v>
      </c>
      <c r="N93" s="109">
        <v>9.97E-4</v>
      </c>
      <c r="O93" s="107">
        <v>39.9694</v>
      </c>
      <c r="P93" s="109">
        <v>6.44E-6</v>
      </c>
      <c r="Q93" s="107">
        <v>493.684</v>
      </c>
      <c r="R93" s="109">
        <v>4.44E-5</v>
      </c>
      <c r="S93" s="107">
        <v>-1660.0</v>
      </c>
      <c r="T93" s="106">
        <v>4.99E-4</v>
      </c>
      <c r="U93" s="88">
        <v>-36.6242</v>
      </c>
      <c r="V93" s="88">
        <v>0.939272</v>
      </c>
      <c r="W93" s="109">
        <v>5.96E10</v>
      </c>
      <c r="X93" s="65"/>
      <c r="Y93" s="65"/>
      <c r="Z93" s="65"/>
      <c r="AA93" s="65"/>
      <c r="AB93" s="65"/>
      <c r="AC93" s="65"/>
      <c r="AD93" s="65"/>
      <c r="AE93" s="65"/>
      <c r="AF93" s="65"/>
    </row>
    <row r="94">
      <c r="A94" s="106">
        <v>5.0</v>
      </c>
      <c r="B94" s="107">
        <v>0.0</v>
      </c>
      <c r="C94" s="84">
        <v>-23.8016</v>
      </c>
      <c r="D94" s="106">
        <v>0.746068</v>
      </c>
      <c r="E94" s="84">
        <v>-15.3008</v>
      </c>
      <c r="F94" s="106">
        <v>0.24489</v>
      </c>
      <c r="G94" s="108">
        <v>-847.373</v>
      </c>
      <c r="H94" s="106">
        <v>8.2E-4</v>
      </c>
      <c r="I94" s="106">
        <v>-871.608</v>
      </c>
      <c r="J94" s="106">
        <v>9.59E-4</v>
      </c>
      <c r="K94" s="106">
        <v>-436.354</v>
      </c>
      <c r="L94" s="109">
        <v>0.001685</v>
      </c>
      <c r="M94" s="107">
        <v>139.118</v>
      </c>
      <c r="N94" s="109">
        <v>0.002361</v>
      </c>
      <c r="O94" s="107">
        <v>109.025</v>
      </c>
      <c r="P94" s="109">
        <v>4.9E-6</v>
      </c>
      <c r="Q94" s="107">
        <v>964.009</v>
      </c>
      <c r="R94" s="109">
        <v>3.83E-5</v>
      </c>
      <c r="S94" s="107">
        <v>-1660.0</v>
      </c>
      <c r="T94" s="106">
        <v>0.003173</v>
      </c>
      <c r="U94" s="88">
        <v>-28.672</v>
      </c>
      <c r="V94" s="88">
        <v>5.14413</v>
      </c>
      <c r="W94" s="109">
        <v>1.99E9</v>
      </c>
      <c r="X94" s="65"/>
      <c r="Y94" s="65"/>
      <c r="Z94" s="65"/>
      <c r="AA94" s="65"/>
      <c r="AB94" s="65"/>
      <c r="AC94" s="65"/>
      <c r="AD94" s="65"/>
      <c r="AE94" s="65"/>
      <c r="AF94" s="65"/>
    </row>
    <row r="95">
      <c r="A95" s="106">
        <v>5.0</v>
      </c>
      <c r="B95" s="107">
        <v>1.0</v>
      </c>
      <c r="C95" s="84">
        <v>-24.9956</v>
      </c>
      <c r="D95" s="106">
        <v>0.753584</v>
      </c>
      <c r="E95" s="84">
        <v>-16.1428</v>
      </c>
      <c r="F95" s="106">
        <v>0.236796</v>
      </c>
      <c r="G95" s="108">
        <v>-641.009</v>
      </c>
      <c r="H95" s="106">
        <v>0.001077</v>
      </c>
      <c r="I95" s="106">
        <v>-702.876</v>
      </c>
      <c r="J95" s="106">
        <v>0.001029</v>
      </c>
      <c r="K95" s="106">
        <v>-408.611</v>
      </c>
      <c r="L95" s="109">
        <v>0.001782</v>
      </c>
      <c r="M95" s="107">
        <v>138.905</v>
      </c>
      <c r="N95" s="109">
        <v>0.003119</v>
      </c>
      <c r="O95" s="107">
        <v>71.5452</v>
      </c>
      <c r="P95" s="109">
        <v>9.69E-6</v>
      </c>
      <c r="Q95" s="107">
        <v>588.033</v>
      </c>
      <c r="R95" s="109">
        <v>5.02E-5</v>
      </c>
      <c r="S95" s="107">
        <v>-1660.0</v>
      </c>
      <c r="T95" s="106">
        <v>0.002553</v>
      </c>
      <c r="U95" s="88">
        <v>-28.5757</v>
      </c>
      <c r="V95" s="88">
        <v>2.38096</v>
      </c>
      <c r="W95" s="109">
        <v>9.27E9</v>
      </c>
      <c r="X95" s="65"/>
      <c r="Y95" s="65"/>
      <c r="Z95" s="65"/>
      <c r="AA95" s="65"/>
      <c r="AB95" s="65"/>
      <c r="AC95" s="65"/>
      <c r="AD95" s="65"/>
      <c r="AE95" s="65"/>
      <c r="AF95" s="65"/>
    </row>
    <row r="96">
      <c r="A96" s="106">
        <v>5.0</v>
      </c>
      <c r="B96" s="107">
        <v>2.0</v>
      </c>
      <c r="C96" s="84">
        <v>-25.8035</v>
      </c>
      <c r="D96" s="106">
        <v>0.701423</v>
      </c>
      <c r="E96" s="84">
        <v>-16.2902</v>
      </c>
      <c r="F96" s="106">
        <v>0.288042</v>
      </c>
      <c r="G96" s="108">
        <v>-477.14</v>
      </c>
      <c r="H96" s="106">
        <v>0.00149</v>
      </c>
      <c r="I96" s="106">
        <v>-423.346</v>
      </c>
      <c r="J96" s="106">
        <v>0.001511</v>
      </c>
      <c r="K96" s="106">
        <v>-304.316</v>
      </c>
      <c r="L96" s="109">
        <v>0.002512</v>
      </c>
      <c r="M96" s="107">
        <v>185.076</v>
      </c>
      <c r="N96" s="109">
        <v>0.003462</v>
      </c>
      <c r="O96" s="107">
        <v>47.0701</v>
      </c>
      <c r="P96" s="109">
        <v>1.15E-5</v>
      </c>
      <c r="Q96" s="107">
        <v>411.104</v>
      </c>
      <c r="R96" s="109">
        <v>7.8E-5</v>
      </c>
      <c r="S96" s="107">
        <v>-1660.0</v>
      </c>
      <c r="T96" s="106">
        <v>0.00147</v>
      </c>
      <c r="U96" s="88">
        <v>-26.6727</v>
      </c>
      <c r="V96" s="88">
        <v>2.11949</v>
      </c>
      <c r="W96" s="109">
        <v>1.17E10</v>
      </c>
      <c r="X96" s="65"/>
      <c r="Y96" s="65"/>
      <c r="Z96" s="65"/>
      <c r="AA96" s="65"/>
      <c r="AB96" s="65"/>
      <c r="AC96" s="65"/>
      <c r="AD96" s="65"/>
      <c r="AE96" s="65"/>
      <c r="AF96" s="65"/>
    </row>
    <row r="97">
      <c r="A97" s="65"/>
      <c r="B97" s="65"/>
      <c r="C97" s="65"/>
      <c r="D97" s="65"/>
      <c r="E97" s="65"/>
      <c r="F97" s="65"/>
      <c r="G97" s="65"/>
      <c r="H97" s="65"/>
      <c r="I97" s="65"/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5"/>
      <c r="X97" s="65"/>
      <c r="Y97" s="65"/>
      <c r="Z97" s="65"/>
      <c r="AA97" s="65"/>
      <c r="AB97" s="65"/>
      <c r="AC97" s="65"/>
      <c r="AD97" s="65"/>
      <c r="AE97" s="65"/>
      <c r="AF97" s="65"/>
    </row>
    <row r="98">
      <c r="A98" s="65"/>
      <c r="B98" s="65"/>
      <c r="C98" s="110" t="s">
        <v>145</v>
      </c>
      <c r="D98" s="80"/>
      <c r="E98" s="80"/>
      <c r="F98" s="80"/>
      <c r="G98" s="80"/>
      <c r="H98" s="65"/>
      <c r="I98" s="111"/>
      <c r="J98" s="65"/>
      <c r="K98" s="65"/>
      <c r="L98" s="65"/>
      <c r="M98" s="65"/>
      <c r="N98" s="65"/>
      <c r="O98" s="65"/>
      <c r="P98" s="65"/>
      <c r="Q98" s="65"/>
      <c r="R98" s="65"/>
      <c r="S98" s="65"/>
      <c r="T98" s="65"/>
      <c r="U98" s="65"/>
      <c r="V98" s="65"/>
      <c r="W98" s="65"/>
      <c r="X98" s="65"/>
      <c r="Y98" s="65"/>
      <c r="Z98" s="65"/>
      <c r="AA98" s="65"/>
      <c r="AB98" s="65"/>
      <c r="AC98" s="65"/>
      <c r="AD98" s="65"/>
      <c r="AE98" s="65"/>
      <c r="AF98" s="65"/>
    </row>
    <row r="99">
      <c r="A99" s="65"/>
      <c r="B99" s="65"/>
      <c r="D99" s="111" t="s">
        <v>146</v>
      </c>
      <c r="E99" s="111" t="s">
        <v>14</v>
      </c>
      <c r="F99" s="112" t="s">
        <v>147</v>
      </c>
      <c r="G99" s="113" t="s">
        <v>148</v>
      </c>
      <c r="H99" s="113" t="s">
        <v>149</v>
      </c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5"/>
      <c r="AA99" s="65"/>
      <c r="AB99" s="65"/>
      <c r="AC99" s="65"/>
      <c r="AD99" s="65"/>
      <c r="AE99" s="65"/>
      <c r="AF99" s="65"/>
    </row>
    <row r="100">
      <c r="A100" s="65"/>
      <c r="B100" s="65"/>
      <c r="C100" s="111" t="s">
        <v>146</v>
      </c>
      <c r="D100" s="109">
        <v>1.02E-11</v>
      </c>
      <c r="E100" s="109">
        <v>-2.51E-12</v>
      </c>
      <c r="F100" s="109">
        <v>6.3E-11</v>
      </c>
      <c r="G100" s="109">
        <v>3.65E-11</v>
      </c>
      <c r="H100" s="109">
        <v>-1.42E-10</v>
      </c>
      <c r="J100" s="65"/>
      <c r="K100" s="65"/>
      <c r="L100" s="65"/>
      <c r="M100" s="65"/>
      <c r="N100" s="65"/>
      <c r="O100" s="65"/>
      <c r="P100" s="65"/>
      <c r="Q100" s="65"/>
      <c r="R100" s="65"/>
      <c r="S100" s="65"/>
      <c r="T100" s="65"/>
      <c r="U100" s="65"/>
      <c r="V100" s="65"/>
      <c r="W100" s="65"/>
      <c r="X100" s="65"/>
      <c r="Y100" s="65"/>
      <c r="Z100" s="65"/>
      <c r="AA100" s="65"/>
      <c r="AB100" s="65"/>
      <c r="AC100" s="65"/>
      <c r="AD100" s="65"/>
      <c r="AE100" s="65"/>
      <c r="AF100" s="65"/>
    </row>
    <row r="101">
      <c r="A101" s="65"/>
      <c r="B101" s="65"/>
      <c r="C101" s="111" t="s">
        <v>14</v>
      </c>
      <c r="D101" s="109">
        <v>-2.51E-12</v>
      </c>
      <c r="E101" s="109">
        <v>5.7E-11</v>
      </c>
      <c r="F101" s="109">
        <v>-1.98E-9</v>
      </c>
      <c r="G101" s="109">
        <v>4.37E-11</v>
      </c>
      <c r="H101" s="109">
        <v>-9.41E-10</v>
      </c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5"/>
      <c r="AA101" s="65"/>
      <c r="AB101" s="65"/>
      <c r="AC101" s="65"/>
      <c r="AD101" s="65"/>
      <c r="AE101" s="65"/>
      <c r="AF101" s="65"/>
    </row>
    <row r="102">
      <c r="A102" s="65"/>
      <c r="B102" s="65"/>
      <c r="C102" s="112" t="s">
        <v>147</v>
      </c>
      <c r="D102" s="109">
        <v>6.3E-11</v>
      </c>
      <c r="E102" s="109">
        <v>-1.98E-9</v>
      </c>
      <c r="F102" s="109">
        <v>8.71E-8</v>
      </c>
      <c r="G102" s="109">
        <v>-2.09E-8</v>
      </c>
      <c r="H102" s="109">
        <v>5.01E-8</v>
      </c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  <c r="AF102" s="65"/>
    </row>
    <row r="103">
      <c r="A103" s="65"/>
      <c r="B103" s="65"/>
      <c r="C103" s="112" t="s">
        <v>148</v>
      </c>
      <c r="D103" s="109">
        <v>3.65E-11</v>
      </c>
      <c r="E103" s="109">
        <v>4.37E-11</v>
      </c>
      <c r="F103" s="109">
        <v>-2.09E-8</v>
      </c>
      <c r="G103" s="109">
        <v>2.63E-8</v>
      </c>
      <c r="H103" s="109">
        <v>-3.06E-8</v>
      </c>
      <c r="J103" s="65"/>
      <c r="K103" s="65"/>
      <c r="L103" s="65"/>
      <c r="M103" s="65"/>
      <c r="N103" s="65"/>
      <c r="O103" s="65"/>
      <c r="P103" s="65"/>
      <c r="Q103" s="65"/>
      <c r="R103" s="65"/>
      <c r="S103" s="65"/>
      <c r="T103" s="65"/>
      <c r="U103" s="65"/>
      <c r="V103" s="65"/>
      <c r="W103" s="65"/>
      <c r="X103" s="65"/>
      <c r="Y103" s="65"/>
      <c r="Z103" s="65"/>
      <c r="AA103" s="65"/>
      <c r="AB103" s="65"/>
      <c r="AC103" s="65"/>
      <c r="AD103" s="65"/>
      <c r="AE103" s="65"/>
      <c r="AF103" s="65"/>
    </row>
    <row r="104">
      <c r="A104" s="65"/>
      <c r="B104" s="65"/>
      <c r="C104" s="112" t="s">
        <v>149</v>
      </c>
      <c r="D104" s="109">
        <v>-1.42E-10</v>
      </c>
      <c r="E104" s="109">
        <v>-9.41E-10</v>
      </c>
      <c r="F104" s="109">
        <v>5.01E-8</v>
      </c>
      <c r="G104" s="109">
        <v>-3.06E-8</v>
      </c>
      <c r="H104" s="109">
        <v>1.19E-7</v>
      </c>
      <c r="J104" s="65"/>
      <c r="K104" s="65"/>
      <c r="L104" s="65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  <c r="AF104" s="65"/>
    </row>
    <row r="105">
      <c r="A105" s="65"/>
      <c r="B105" s="65"/>
      <c r="C105" s="65"/>
      <c r="D105" s="65"/>
      <c r="E105" s="65"/>
      <c r="F105" s="65"/>
      <c r="G105" s="65"/>
      <c r="H105" s="65"/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</row>
    <row r="106">
      <c r="A106" s="65"/>
      <c r="B106" s="65"/>
      <c r="C106" s="65"/>
      <c r="G106" s="65"/>
      <c r="H106" s="65"/>
      <c r="J106" s="65"/>
      <c r="K106" s="65"/>
      <c r="L106" s="65"/>
      <c r="M106" s="65"/>
      <c r="N106" s="65"/>
      <c r="O106" s="65"/>
      <c r="P106" s="65"/>
      <c r="Q106" s="65"/>
      <c r="R106" s="65"/>
      <c r="S106" s="65"/>
      <c r="T106" s="65"/>
      <c r="U106" s="65"/>
      <c r="V106" s="65"/>
      <c r="W106" s="65"/>
      <c r="X106" s="65"/>
      <c r="Y106" s="65"/>
      <c r="Z106" s="65"/>
      <c r="AA106" s="65"/>
      <c r="AB106" s="65"/>
      <c r="AC106" s="65"/>
      <c r="AD106" s="65"/>
      <c r="AE106" s="65"/>
      <c r="AF106" s="65"/>
    </row>
    <row r="107">
      <c r="A107" s="65"/>
      <c r="B107" s="65"/>
      <c r="C107" s="65"/>
      <c r="D107" s="65"/>
      <c r="E107" s="65"/>
      <c r="F107" s="65"/>
      <c r="G107" s="65"/>
      <c r="H107" s="65"/>
      <c r="I107" s="65"/>
      <c r="J107" s="65"/>
      <c r="K107" s="65"/>
      <c r="L107" s="65"/>
      <c r="M107" s="65"/>
      <c r="N107" s="65"/>
      <c r="O107" s="65"/>
      <c r="P107" s="65"/>
      <c r="Q107" s="65"/>
      <c r="R107" s="65"/>
      <c r="S107" s="65"/>
      <c r="T107" s="65"/>
      <c r="U107" s="65"/>
      <c r="V107" s="65"/>
      <c r="W107" s="65"/>
      <c r="X107" s="65"/>
      <c r="Y107" s="65"/>
      <c r="Z107" s="65"/>
      <c r="AA107" s="65"/>
      <c r="AB107" s="65"/>
      <c r="AC107" s="65"/>
      <c r="AD107" s="65"/>
      <c r="AE107" s="65"/>
      <c r="AF107" s="65"/>
    </row>
    <row r="108">
      <c r="A108" s="68"/>
      <c r="B108" s="68"/>
      <c r="C108" s="23"/>
      <c r="D108" s="2" t="s">
        <v>155</v>
      </c>
      <c r="E108" s="1" t="s">
        <v>180</v>
      </c>
      <c r="F108" s="23"/>
      <c r="G108" s="23"/>
      <c r="H108" s="23"/>
      <c r="I108" s="23"/>
      <c r="J108" s="23"/>
      <c r="K108" s="23"/>
      <c r="L108" s="65"/>
      <c r="M108" s="23"/>
      <c r="N108" s="23"/>
      <c r="O108" s="65"/>
      <c r="P108" s="23"/>
      <c r="S108" s="65"/>
      <c r="T108" s="65"/>
      <c r="U108" s="65"/>
      <c r="V108" s="23"/>
      <c r="W108" s="23"/>
      <c r="X108" s="71"/>
      <c r="Y108" s="71"/>
      <c r="Z108" s="65"/>
      <c r="AA108" s="65"/>
      <c r="AB108" s="65"/>
      <c r="AC108" s="65"/>
      <c r="AD108" s="65"/>
      <c r="AE108" s="65"/>
      <c r="AF108" s="65"/>
    </row>
    <row r="109">
      <c r="A109" s="72"/>
      <c r="B109" s="72"/>
      <c r="C109" s="73"/>
      <c r="E109" s="2" t="s">
        <v>157</v>
      </c>
      <c r="F109" s="73"/>
      <c r="G109" s="73"/>
      <c r="H109" s="73"/>
      <c r="I109" s="2" t="s">
        <v>158</v>
      </c>
      <c r="J109" s="73"/>
      <c r="K109" s="73"/>
      <c r="L109" s="73"/>
      <c r="M109" s="73"/>
      <c r="N109" s="74"/>
      <c r="O109" s="65"/>
      <c r="P109" s="23"/>
      <c r="Q109" s="75"/>
      <c r="R109" s="75"/>
      <c r="S109" s="65"/>
      <c r="T109" s="65"/>
      <c r="U109" s="65"/>
      <c r="V109" s="23"/>
      <c r="W109" s="65"/>
      <c r="X109" s="65"/>
      <c r="Y109" s="65"/>
      <c r="Z109" s="65"/>
      <c r="AA109" s="65"/>
      <c r="AB109" s="65"/>
      <c r="AC109" s="65"/>
      <c r="AD109" s="65"/>
      <c r="AE109" s="65"/>
      <c r="AF109" s="65"/>
    </row>
    <row r="110">
      <c r="A110" s="76"/>
      <c r="B110" s="68"/>
      <c r="C110" s="77"/>
      <c r="D110" s="77"/>
      <c r="E110" s="106">
        <v>650.0</v>
      </c>
      <c r="F110" s="106">
        <v>650.0</v>
      </c>
      <c r="G110" s="106">
        <v>650.0</v>
      </c>
      <c r="H110" s="77"/>
      <c r="I110" s="106">
        <v>690.0</v>
      </c>
      <c r="J110" s="106">
        <v>690.0</v>
      </c>
      <c r="K110" s="106">
        <v>690.0</v>
      </c>
      <c r="L110" s="23"/>
      <c r="M110" s="23"/>
      <c r="N110" s="78"/>
      <c r="O110" s="65"/>
      <c r="P110" s="65"/>
      <c r="Q110" s="65"/>
      <c r="R110" s="65"/>
      <c r="S110" s="71"/>
      <c r="T110" s="65"/>
      <c r="U110" s="65"/>
      <c r="V110" s="71"/>
      <c r="W110" s="94"/>
      <c r="X110" s="65"/>
      <c r="Y110" s="65"/>
      <c r="Z110" s="65"/>
      <c r="AA110" s="65"/>
      <c r="AB110" s="65"/>
      <c r="AC110" s="65"/>
      <c r="AD110" s="65"/>
      <c r="AE110" s="65"/>
      <c r="AF110" s="65"/>
    </row>
    <row r="111">
      <c r="A111" s="76"/>
      <c r="B111" s="68"/>
      <c r="C111" s="77"/>
      <c r="D111" s="77"/>
      <c r="E111" s="106">
        <v>690.0</v>
      </c>
      <c r="F111" s="106">
        <v>690.0</v>
      </c>
      <c r="G111" s="106">
        <v>690.0</v>
      </c>
      <c r="H111" s="77"/>
      <c r="I111" s="106">
        <v>735.0</v>
      </c>
      <c r="J111" s="106">
        <v>735.0</v>
      </c>
      <c r="K111" s="106">
        <v>735.0</v>
      </c>
      <c r="L111" s="23"/>
      <c r="M111" s="23"/>
      <c r="N111" s="78"/>
      <c r="O111" s="82"/>
      <c r="S111" s="71"/>
      <c r="T111" s="65"/>
      <c r="U111" s="65"/>
      <c r="V111" s="71"/>
      <c r="W111" s="94"/>
      <c r="X111" s="65"/>
      <c r="Y111" s="65"/>
      <c r="Z111" s="65"/>
      <c r="AA111" s="65"/>
      <c r="AB111" s="65"/>
      <c r="AC111" s="65"/>
      <c r="AD111" s="65"/>
      <c r="AE111" s="65"/>
      <c r="AF111" s="65"/>
    </row>
    <row r="112">
      <c r="A112" s="76"/>
      <c r="B112" s="68"/>
      <c r="C112" s="77"/>
      <c r="D112" s="77"/>
      <c r="E112" s="106">
        <v>735.0</v>
      </c>
      <c r="F112" s="106">
        <v>735.0</v>
      </c>
      <c r="G112" s="106">
        <v>735.0</v>
      </c>
      <c r="H112" s="77"/>
      <c r="I112" s="106">
        <v>790.0</v>
      </c>
      <c r="J112" s="106">
        <v>790.0</v>
      </c>
      <c r="K112" s="106">
        <v>790.0</v>
      </c>
      <c r="L112" s="23"/>
      <c r="M112" s="23"/>
      <c r="N112" s="78"/>
      <c r="O112" s="82"/>
      <c r="P112" s="82"/>
      <c r="Q112" s="82"/>
      <c r="R112" s="82"/>
      <c r="S112" s="71"/>
      <c r="T112" s="65"/>
      <c r="U112" s="65"/>
      <c r="V112" s="71"/>
      <c r="W112" s="94"/>
      <c r="X112" s="65"/>
      <c r="Y112" s="65"/>
      <c r="Z112" s="65"/>
      <c r="AA112" s="65"/>
      <c r="AB112" s="65"/>
      <c r="AC112" s="65"/>
      <c r="AD112" s="65"/>
      <c r="AE112" s="65"/>
      <c r="AF112" s="65"/>
    </row>
    <row r="113">
      <c r="A113" s="76"/>
      <c r="B113" s="68"/>
      <c r="C113" s="77"/>
      <c r="D113" s="77"/>
      <c r="E113" s="106">
        <v>790.0</v>
      </c>
      <c r="F113" s="106">
        <v>790.0</v>
      </c>
      <c r="G113" s="106">
        <v>790.0</v>
      </c>
      <c r="H113" s="77"/>
      <c r="I113" s="106">
        <v>900.0</v>
      </c>
      <c r="J113" s="106">
        <v>900.0</v>
      </c>
      <c r="K113" s="106">
        <v>900.0</v>
      </c>
      <c r="L113" s="23"/>
      <c r="M113" s="23"/>
      <c r="N113" s="78"/>
      <c r="O113" s="82"/>
      <c r="P113" s="114"/>
      <c r="Q113" s="114"/>
      <c r="R113" s="92"/>
      <c r="S113" s="71"/>
      <c r="T113" s="65"/>
      <c r="U113" s="65"/>
      <c r="V113" s="71"/>
      <c r="W113" s="94"/>
      <c r="X113" s="65"/>
      <c r="Y113" s="65"/>
      <c r="Z113" s="65"/>
      <c r="AA113" s="65"/>
      <c r="AB113" s="65"/>
      <c r="AC113" s="65"/>
      <c r="AD113" s="65"/>
      <c r="AE113" s="65"/>
      <c r="AF113" s="65"/>
    </row>
    <row r="114">
      <c r="A114" s="76"/>
      <c r="B114" s="68"/>
      <c r="C114" s="77"/>
      <c r="D114" s="77"/>
      <c r="E114" s="106">
        <v>900.0</v>
      </c>
      <c r="F114" s="106">
        <v>900.0</v>
      </c>
      <c r="G114" s="106">
        <v>900.0</v>
      </c>
      <c r="H114" s="77"/>
      <c r="I114" s="106">
        <v>1060.0</v>
      </c>
      <c r="J114" s="106">
        <v>1060.0</v>
      </c>
      <c r="K114" s="106">
        <v>1060.0</v>
      </c>
      <c r="L114" s="23"/>
      <c r="M114" s="23"/>
      <c r="N114" s="78"/>
      <c r="O114" s="82"/>
      <c r="P114" s="114"/>
      <c r="Q114" s="114"/>
      <c r="R114" s="92"/>
      <c r="S114" s="71"/>
      <c r="T114" s="65"/>
      <c r="U114" s="65"/>
      <c r="V114" s="71"/>
      <c r="W114" s="94"/>
      <c r="X114" s="65"/>
      <c r="Y114" s="65"/>
      <c r="Z114" s="65"/>
      <c r="AA114" s="65"/>
      <c r="AB114" s="65"/>
      <c r="AC114" s="65"/>
      <c r="AD114" s="65"/>
      <c r="AE114" s="65"/>
      <c r="AF114" s="65"/>
    </row>
    <row r="115">
      <c r="A115" s="76"/>
      <c r="B115" s="68"/>
      <c r="C115" s="77"/>
      <c r="D115" s="77"/>
      <c r="E115" s="106">
        <v>1060.0</v>
      </c>
      <c r="F115" s="106">
        <v>1060.0</v>
      </c>
      <c r="G115" s="106">
        <v>1060.0</v>
      </c>
      <c r="H115" s="77"/>
      <c r="I115" s="106">
        <v>1160.0</v>
      </c>
      <c r="J115" s="106">
        <v>1160.0</v>
      </c>
      <c r="K115" s="106">
        <v>1160.0</v>
      </c>
      <c r="L115" s="23"/>
      <c r="M115" s="23"/>
      <c r="N115" s="78"/>
      <c r="O115" s="82"/>
      <c r="P115" s="114"/>
      <c r="Q115" s="114"/>
      <c r="R115" s="92"/>
      <c r="S115" s="71"/>
      <c r="T115" s="65"/>
      <c r="U115" s="65"/>
      <c r="V115" s="71"/>
      <c r="W115" s="94"/>
      <c r="X115" s="65"/>
      <c r="Y115" s="65"/>
      <c r="Z115" s="65"/>
      <c r="AA115" s="65"/>
      <c r="AB115" s="65"/>
      <c r="AC115" s="65"/>
      <c r="AD115" s="65"/>
      <c r="AE115" s="65"/>
      <c r="AF115" s="65"/>
    </row>
    <row r="116">
      <c r="A116" s="76"/>
      <c r="B116" s="68"/>
      <c r="C116" s="77"/>
      <c r="D116" s="77"/>
      <c r="E116" s="106">
        <v>1200.0</v>
      </c>
      <c r="F116" s="106">
        <v>1200.0</v>
      </c>
      <c r="G116" s="106">
        <v>1200.0</v>
      </c>
      <c r="H116" s="77"/>
      <c r="I116" s="106">
        <v>1500.0</v>
      </c>
      <c r="J116" s="106">
        <v>1500.0</v>
      </c>
      <c r="K116" s="106">
        <v>1500.0</v>
      </c>
      <c r="L116" s="23"/>
      <c r="M116" s="23"/>
      <c r="N116" s="78"/>
      <c r="O116" s="82"/>
      <c r="P116" s="114"/>
      <c r="Q116" s="114"/>
      <c r="R116" s="92"/>
      <c r="S116" s="71"/>
      <c r="T116" s="65"/>
      <c r="U116" s="65"/>
      <c r="V116" s="71"/>
      <c r="W116" s="94"/>
      <c r="X116" s="65"/>
      <c r="Y116" s="65"/>
      <c r="Z116" s="65"/>
      <c r="AA116" s="65"/>
      <c r="AB116" s="65"/>
      <c r="AC116" s="65"/>
      <c r="AD116" s="65"/>
      <c r="AE116" s="65"/>
      <c r="AF116" s="65"/>
    </row>
    <row r="117">
      <c r="A117" s="76"/>
      <c r="B117" s="68"/>
      <c r="C117" s="77"/>
      <c r="D117" s="77"/>
      <c r="E117" s="77"/>
      <c r="F117" s="77"/>
      <c r="G117" s="77"/>
      <c r="H117" s="77"/>
      <c r="I117" s="77"/>
      <c r="J117" s="77"/>
      <c r="K117" s="77"/>
      <c r="L117" s="23"/>
      <c r="M117" s="23"/>
      <c r="N117" s="78"/>
      <c r="O117" s="82"/>
      <c r="P117" s="90"/>
      <c r="Q117" s="91"/>
      <c r="R117" s="92"/>
      <c r="S117" s="71"/>
      <c r="T117" s="65"/>
      <c r="U117" s="65"/>
      <c r="V117" s="71"/>
      <c r="W117" s="94"/>
      <c r="X117" s="65"/>
      <c r="Y117" s="65"/>
      <c r="Z117" s="65"/>
      <c r="AA117" s="65"/>
      <c r="AB117" s="65"/>
      <c r="AC117" s="65"/>
      <c r="AD117" s="65"/>
      <c r="AE117" s="65"/>
      <c r="AF117" s="65"/>
    </row>
    <row r="118">
      <c r="A118" s="76"/>
      <c r="B118" s="68"/>
      <c r="C118" s="77"/>
      <c r="D118" s="77"/>
      <c r="E118" s="77"/>
      <c r="F118" s="77"/>
      <c r="G118" s="77"/>
      <c r="H118" s="77"/>
      <c r="I118" s="77"/>
      <c r="J118" s="77"/>
      <c r="K118" s="77"/>
      <c r="L118" s="23"/>
      <c r="M118" s="23"/>
      <c r="N118" s="78"/>
      <c r="O118" s="65"/>
      <c r="P118" s="90"/>
      <c r="Q118" s="91"/>
      <c r="R118" s="92"/>
      <c r="S118" s="71"/>
      <c r="T118" s="65"/>
      <c r="U118" s="65"/>
      <c r="V118" s="71"/>
      <c r="W118" s="94"/>
      <c r="X118" s="65"/>
      <c r="Y118" s="65"/>
      <c r="Z118" s="65"/>
      <c r="AA118" s="65"/>
      <c r="AB118" s="65"/>
      <c r="AC118" s="65"/>
      <c r="AD118" s="65"/>
      <c r="AE118" s="65"/>
      <c r="AF118" s="65"/>
    </row>
    <row r="119">
      <c r="A119" s="76"/>
      <c r="B119" s="68"/>
      <c r="C119" s="77"/>
      <c r="D119" s="77"/>
      <c r="E119" s="77"/>
      <c r="F119" s="77"/>
      <c r="G119" s="77"/>
      <c r="H119" s="77"/>
      <c r="I119" s="77"/>
      <c r="J119" s="77"/>
      <c r="K119" s="77"/>
      <c r="L119" s="23"/>
      <c r="M119" s="23"/>
      <c r="N119" s="78"/>
      <c r="O119" s="23"/>
      <c r="P119" s="23"/>
      <c r="Q119" s="93"/>
      <c r="R119" s="93"/>
      <c r="S119" s="71"/>
      <c r="T119" s="65"/>
      <c r="U119" s="65"/>
      <c r="V119" s="71"/>
      <c r="W119" s="94"/>
      <c r="X119" s="65"/>
      <c r="Y119" s="65"/>
      <c r="Z119" s="65"/>
      <c r="AA119" s="65"/>
      <c r="AB119" s="65"/>
      <c r="AC119" s="65"/>
      <c r="AD119" s="65"/>
      <c r="AE119" s="65"/>
      <c r="AF119" s="65"/>
    </row>
    <row r="120">
      <c r="A120" s="76"/>
      <c r="B120" s="68"/>
      <c r="C120" s="77"/>
      <c r="D120" s="77"/>
      <c r="E120" s="77"/>
      <c r="F120" s="77"/>
      <c r="G120" s="77"/>
      <c r="H120" s="77"/>
      <c r="I120" s="77"/>
      <c r="J120" s="77"/>
      <c r="K120" s="77"/>
      <c r="L120" s="23"/>
      <c r="M120" s="23"/>
      <c r="N120" s="78"/>
      <c r="O120" s="23"/>
      <c r="P120" s="23"/>
      <c r="Q120" s="93"/>
      <c r="R120" s="93"/>
      <c r="S120" s="71"/>
      <c r="T120" s="65"/>
      <c r="U120" s="65"/>
      <c r="V120" s="71"/>
      <c r="W120" s="94"/>
      <c r="X120" s="65"/>
      <c r="Y120" s="65"/>
      <c r="Z120" s="65"/>
      <c r="AA120" s="65"/>
      <c r="AB120" s="65"/>
      <c r="AC120" s="65"/>
      <c r="AD120" s="65"/>
      <c r="AE120" s="65"/>
      <c r="AF120" s="65"/>
    </row>
    <row r="121">
      <c r="A121" s="76"/>
      <c r="B121" s="68"/>
      <c r="C121" s="77"/>
      <c r="D121" s="77"/>
      <c r="E121" s="77"/>
      <c r="F121" s="77"/>
      <c r="G121" s="77"/>
      <c r="H121" s="77"/>
      <c r="I121" s="77"/>
      <c r="J121" s="77"/>
      <c r="K121" s="77"/>
      <c r="L121" s="23"/>
      <c r="M121" s="23"/>
      <c r="N121" s="78"/>
      <c r="O121" s="23"/>
      <c r="P121" s="23"/>
      <c r="Q121" s="93"/>
      <c r="R121" s="93"/>
      <c r="S121" s="71"/>
      <c r="T121" s="65"/>
      <c r="U121" s="65"/>
      <c r="V121" s="71"/>
      <c r="W121" s="94"/>
      <c r="X121" s="65"/>
      <c r="Y121" s="65"/>
      <c r="Z121" s="65"/>
      <c r="AA121" s="65"/>
      <c r="AB121" s="65"/>
      <c r="AC121" s="65"/>
      <c r="AD121" s="65"/>
      <c r="AE121" s="65"/>
      <c r="AF121" s="65"/>
    </row>
    <row r="122">
      <c r="A122" s="76"/>
      <c r="B122" s="68"/>
      <c r="C122" s="77"/>
      <c r="D122" s="77"/>
      <c r="E122" s="77"/>
      <c r="F122" s="77"/>
      <c r="G122" s="77"/>
      <c r="H122" s="77"/>
      <c r="I122" s="77"/>
      <c r="J122" s="77"/>
      <c r="K122" s="77"/>
      <c r="L122" s="23"/>
      <c r="M122" s="23"/>
      <c r="N122" s="78"/>
      <c r="O122" s="23"/>
      <c r="P122" s="23"/>
      <c r="Q122" s="93"/>
      <c r="R122" s="93"/>
      <c r="S122" s="71"/>
      <c r="T122" s="65"/>
      <c r="U122" s="65"/>
      <c r="V122" s="71"/>
      <c r="W122" s="94"/>
      <c r="X122" s="65"/>
      <c r="Y122" s="65"/>
      <c r="Z122" s="65"/>
      <c r="AA122" s="65"/>
      <c r="AB122" s="65"/>
      <c r="AC122" s="65"/>
      <c r="AD122" s="65"/>
      <c r="AE122" s="65"/>
      <c r="AF122" s="65"/>
    </row>
    <row r="123">
      <c r="A123" s="76"/>
      <c r="B123" s="68"/>
      <c r="C123" s="77"/>
      <c r="D123" s="77"/>
      <c r="E123" s="77"/>
      <c r="F123" s="77"/>
      <c r="G123" s="77"/>
      <c r="H123" s="77"/>
      <c r="I123" s="77"/>
      <c r="J123" s="77"/>
      <c r="K123" s="77"/>
      <c r="L123" s="23"/>
      <c r="M123" s="23"/>
      <c r="N123" s="78"/>
      <c r="O123" s="23"/>
      <c r="P123" s="23"/>
      <c r="Q123" s="93"/>
      <c r="R123" s="93"/>
      <c r="S123" s="71"/>
      <c r="T123" s="65"/>
      <c r="U123" s="65"/>
      <c r="V123" s="71"/>
      <c r="W123" s="94"/>
      <c r="X123" s="65"/>
      <c r="Y123" s="65"/>
      <c r="Z123" s="65"/>
      <c r="AA123" s="65"/>
      <c r="AB123" s="65"/>
      <c r="AC123" s="65"/>
      <c r="AD123" s="65"/>
      <c r="AE123" s="65"/>
      <c r="AF123" s="65"/>
    </row>
    <row r="124">
      <c r="A124" s="76"/>
      <c r="B124" s="68"/>
      <c r="C124" s="77"/>
      <c r="D124" s="77"/>
      <c r="E124" s="77"/>
      <c r="F124" s="77"/>
      <c r="G124" s="77"/>
      <c r="H124" s="77"/>
      <c r="I124" s="77"/>
      <c r="J124" s="77"/>
      <c r="K124" s="77"/>
      <c r="L124" s="23"/>
      <c r="M124" s="23"/>
      <c r="N124" s="78"/>
      <c r="O124" s="23"/>
      <c r="P124" s="23"/>
      <c r="Q124" s="93"/>
      <c r="R124" s="93"/>
      <c r="S124" s="71"/>
      <c r="T124" s="65"/>
      <c r="U124" s="65"/>
      <c r="V124" s="71"/>
      <c r="W124" s="94"/>
      <c r="X124" s="65"/>
      <c r="Y124" s="65"/>
      <c r="Z124" s="65"/>
      <c r="AA124" s="65"/>
      <c r="AB124" s="65"/>
      <c r="AC124" s="65"/>
      <c r="AD124" s="65"/>
      <c r="AE124" s="65"/>
      <c r="AF124" s="65"/>
    </row>
    <row r="125">
      <c r="A125" s="76"/>
      <c r="B125" s="68"/>
      <c r="C125" s="77"/>
      <c r="D125" s="77"/>
      <c r="E125" s="77"/>
      <c r="F125" s="77"/>
      <c r="G125" s="77"/>
      <c r="H125" s="77"/>
      <c r="I125" s="77"/>
      <c r="J125" s="77"/>
      <c r="K125" s="77"/>
      <c r="L125" s="23"/>
      <c r="M125" s="23"/>
      <c r="N125" s="78"/>
      <c r="O125" s="23"/>
      <c r="P125" s="23"/>
      <c r="Q125" s="93"/>
      <c r="R125" s="93"/>
      <c r="S125" s="71"/>
      <c r="T125" s="65"/>
      <c r="U125" s="71"/>
      <c r="V125" s="71"/>
      <c r="W125" s="94"/>
      <c r="X125" s="65"/>
      <c r="Y125" s="65"/>
      <c r="Z125" s="65"/>
      <c r="AA125" s="65"/>
      <c r="AB125" s="65"/>
      <c r="AC125" s="65"/>
      <c r="AD125" s="65"/>
      <c r="AE125" s="65"/>
      <c r="AF125" s="65"/>
    </row>
    <row r="126">
      <c r="A126" s="76"/>
      <c r="B126" s="68"/>
      <c r="C126" s="77"/>
      <c r="D126" s="77"/>
      <c r="E126" s="77"/>
      <c r="F126" s="77"/>
      <c r="G126" s="77"/>
      <c r="H126" s="77"/>
      <c r="I126" s="77"/>
      <c r="J126" s="77"/>
      <c r="K126" s="77"/>
      <c r="L126" s="23"/>
      <c r="M126" s="23"/>
      <c r="N126" s="78"/>
      <c r="O126" s="23"/>
      <c r="P126" s="23"/>
      <c r="Q126" s="93"/>
      <c r="R126" s="93"/>
      <c r="S126" s="71"/>
      <c r="T126" s="65"/>
      <c r="U126" s="71"/>
      <c r="V126" s="71"/>
      <c r="W126" s="94"/>
      <c r="X126" s="65"/>
      <c r="Y126" s="65"/>
      <c r="Z126" s="65"/>
      <c r="AA126" s="65"/>
      <c r="AB126" s="65"/>
      <c r="AC126" s="65"/>
      <c r="AD126" s="65"/>
      <c r="AE126" s="65"/>
      <c r="AF126" s="65"/>
    </row>
    <row r="127">
      <c r="A127" s="76"/>
      <c r="B127" s="68"/>
      <c r="C127" s="77"/>
      <c r="D127" s="77"/>
      <c r="E127" s="77"/>
      <c r="F127" s="77"/>
      <c r="G127" s="77"/>
      <c r="H127" s="77"/>
      <c r="I127" s="77"/>
      <c r="J127" s="77"/>
      <c r="K127" s="77"/>
      <c r="L127" s="23"/>
      <c r="M127" s="23"/>
      <c r="N127" s="78"/>
      <c r="O127" s="23"/>
      <c r="P127" s="23"/>
      <c r="Q127" s="93"/>
      <c r="R127" s="93"/>
      <c r="S127" s="71"/>
      <c r="T127" s="65"/>
      <c r="U127" s="71"/>
      <c r="V127" s="71"/>
      <c r="W127" s="94"/>
      <c r="X127" s="65"/>
      <c r="Y127" s="65"/>
      <c r="Z127" s="65"/>
      <c r="AA127" s="65"/>
      <c r="AB127" s="65"/>
      <c r="AC127" s="65"/>
      <c r="AD127" s="65"/>
      <c r="AE127" s="65"/>
      <c r="AF127" s="65"/>
    </row>
    <row r="128">
      <c r="A128" s="65"/>
      <c r="B128" s="65"/>
      <c r="C128" s="65"/>
      <c r="D128" s="65"/>
      <c r="E128" s="65"/>
      <c r="F128" s="65"/>
      <c r="G128" s="65"/>
      <c r="H128" s="65"/>
      <c r="I128" s="65"/>
      <c r="J128" s="65"/>
      <c r="K128" s="65"/>
      <c r="L128" s="65"/>
      <c r="M128" s="65"/>
      <c r="N128" s="65"/>
      <c r="O128" s="65"/>
      <c r="P128" s="65"/>
      <c r="Q128" s="65"/>
      <c r="R128" s="65"/>
      <c r="S128" s="65"/>
      <c r="T128" s="65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  <c r="AE128" s="65"/>
      <c r="AF128" s="65"/>
    </row>
    <row r="129">
      <c r="A129" s="68"/>
      <c r="B129" s="68"/>
      <c r="C129" s="23"/>
      <c r="E129" s="23"/>
      <c r="G129" s="23"/>
      <c r="I129" s="23"/>
      <c r="K129" s="23"/>
      <c r="M129" s="23"/>
      <c r="O129" s="23"/>
      <c r="Q129" s="23"/>
      <c r="S129" s="23"/>
      <c r="U129" s="65"/>
      <c r="V129" s="65"/>
      <c r="W129" s="65"/>
      <c r="X129" s="65"/>
      <c r="Y129" s="71"/>
      <c r="Z129" s="65"/>
      <c r="AA129" s="65"/>
      <c r="AB129" s="65"/>
      <c r="AC129" s="65"/>
      <c r="AD129" s="65"/>
      <c r="AE129" s="65"/>
      <c r="AF129" s="65"/>
    </row>
    <row r="130">
      <c r="A130" s="68"/>
      <c r="B130" s="68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65"/>
      <c r="X130" s="65"/>
      <c r="Y130" s="65"/>
      <c r="Z130" s="65"/>
      <c r="AA130" s="65"/>
      <c r="AB130" s="65"/>
      <c r="AC130" s="65"/>
      <c r="AD130" s="65"/>
      <c r="AE130" s="65"/>
      <c r="AF130" s="65"/>
    </row>
    <row r="131">
      <c r="A131" s="155"/>
      <c r="B131" s="156"/>
      <c r="C131" s="157"/>
      <c r="D131" s="155"/>
      <c r="E131" s="157"/>
      <c r="F131" s="155"/>
      <c r="G131" s="158"/>
      <c r="H131" s="155"/>
      <c r="I131" s="155"/>
      <c r="J131" s="155"/>
      <c r="K131" s="155"/>
      <c r="L131" s="159"/>
      <c r="M131" s="156"/>
      <c r="N131" s="155"/>
      <c r="O131" s="156"/>
      <c r="P131" s="159"/>
      <c r="Q131" s="156"/>
      <c r="R131" s="155"/>
      <c r="S131" s="156"/>
      <c r="T131" s="155"/>
      <c r="U131" s="90"/>
      <c r="V131" s="90"/>
      <c r="W131" s="159"/>
      <c r="X131" s="65"/>
      <c r="Y131" s="65"/>
      <c r="Z131" s="65"/>
      <c r="AA131" s="65"/>
      <c r="AB131" s="65"/>
      <c r="AC131" s="65"/>
      <c r="AD131" s="65"/>
      <c r="AE131" s="65"/>
      <c r="AF131" s="65"/>
    </row>
    <row r="132">
      <c r="A132" s="155"/>
      <c r="B132" s="156"/>
      <c r="C132" s="157"/>
      <c r="D132" s="155"/>
      <c r="E132" s="157"/>
      <c r="F132" s="155"/>
      <c r="G132" s="158"/>
      <c r="H132" s="155"/>
      <c r="I132" s="155"/>
      <c r="J132" s="155"/>
      <c r="K132" s="155"/>
      <c r="L132" s="159"/>
      <c r="M132" s="156"/>
      <c r="N132" s="155"/>
      <c r="O132" s="156"/>
      <c r="P132" s="155"/>
      <c r="Q132" s="156"/>
      <c r="R132" s="155"/>
      <c r="S132" s="156"/>
      <c r="T132" s="155"/>
      <c r="U132" s="90"/>
      <c r="V132" s="90"/>
      <c r="W132" s="159"/>
      <c r="X132" s="65"/>
      <c r="Y132" s="65"/>
      <c r="Z132" s="65"/>
      <c r="AA132" s="65"/>
      <c r="AB132" s="65"/>
      <c r="AC132" s="65"/>
      <c r="AD132" s="65"/>
      <c r="AE132" s="65"/>
      <c r="AF132" s="65"/>
    </row>
    <row r="133">
      <c r="A133" s="155"/>
      <c r="B133" s="156"/>
      <c r="C133" s="157"/>
      <c r="D133" s="155"/>
      <c r="E133" s="157"/>
      <c r="F133" s="159"/>
      <c r="G133" s="158"/>
      <c r="H133" s="159"/>
      <c r="I133" s="155"/>
      <c r="J133" s="159"/>
      <c r="K133" s="155"/>
      <c r="L133" s="159"/>
      <c r="M133" s="156"/>
      <c r="N133" s="155"/>
      <c r="O133" s="156"/>
      <c r="P133" s="155"/>
      <c r="Q133" s="156"/>
      <c r="R133" s="155"/>
      <c r="S133" s="156"/>
      <c r="T133" s="155"/>
      <c r="U133" s="90"/>
      <c r="V133" s="90"/>
      <c r="W133" s="159"/>
      <c r="X133" s="65"/>
      <c r="Y133" s="65"/>
      <c r="Z133" s="65"/>
      <c r="AA133" s="65"/>
      <c r="AB133" s="65"/>
      <c r="AC133" s="65"/>
      <c r="AD133" s="65"/>
      <c r="AE133" s="65"/>
      <c r="AF133" s="65"/>
    </row>
    <row r="134">
      <c r="A134" s="155"/>
      <c r="B134" s="156"/>
      <c r="C134" s="157"/>
      <c r="D134" s="155"/>
      <c r="E134" s="157"/>
      <c r="F134" s="155"/>
      <c r="G134" s="158"/>
      <c r="H134" s="155"/>
      <c r="I134" s="155"/>
      <c r="J134" s="159"/>
      <c r="K134" s="155"/>
      <c r="L134" s="155"/>
      <c r="M134" s="156"/>
      <c r="N134" s="155"/>
      <c r="O134" s="156"/>
      <c r="P134" s="155"/>
      <c r="Q134" s="156"/>
      <c r="R134" s="155"/>
      <c r="S134" s="156"/>
      <c r="T134" s="155"/>
      <c r="U134" s="90"/>
      <c r="V134" s="90"/>
      <c r="W134" s="159"/>
      <c r="X134" s="65"/>
      <c r="Y134" s="65"/>
      <c r="Z134" s="65"/>
      <c r="AA134" s="65"/>
      <c r="AB134" s="65"/>
      <c r="AC134" s="65"/>
      <c r="AD134" s="65"/>
      <c r="AE134" s="65"/>
      <c r="AF134" s="65"/>
    </row>
    <row r="135">
      <c r="A135" s="155"/>
      <c r="B135" s="156"/>
      <c r="C135" s="157"/>
      <c r="D135" s="155"/>
      <c r="E135" s="157"/>
      <c r="F135" s="155"/>
      <c r="G135" s="158"/>
      <c r="H135" s="155"/>
      <c r="I135" s="155"/>
      <c r="J135" s="159"/>
      <c r="K135" s="155"/>
      <c r="L135" s="159"/>
      <c r="M135" s="156"/>
      <c r="N135" s="155"/>
      <c r="O135" s="156"/>
      <c r="P135" s="155"/>
      <c r="Q135" s="156"/>
      <c r="R135" s="155"/>
      <c r="S135" s="156"/>
      <c r="T135" s="159"/>
      <c r="U135" s="90"/>
      <c r="V135" s="90"/>
      <c r="W135" s="159"/>
      <c r="X135" s="65"/>
      <c r="Y135" s="65"/>
      <c r="Z135" s="65"/>
      <c r="AA135" s="65"/>
      <c r="AB135" s="65"/>
      <c r="AC135" s="65"/>
      <c r="AD135" s="65"/>
      <c r="AE135" s="65"/>
      <c r="AF135" s="65"/>
    </row>
    <row r="136">
      <c r="A136" s="155"/>
      <c r="B136" s="156"/>
      <c r="C136" s="157"/>
      <c r="D136" s="155"/>
      <c r="E136" s="157"/>
      <c r="F136" s="155"/>
      <c r="G136" s="158"/>
      <c r="H136" s="155"/>
      <c r="I136" s="155"/>
      <c r="J136" s="159"/>
      <c r="K136" s="155"/>
      <c r="L136" s="159"/>
      <c r="M136" s="156"/>
      <c r="N136" s="155"/>
      <c r="O136" s="156"/>
      <c r="P136" s="159"/>
      <c r="Q136" s="156"/>
      <c r="R136" s="155"/>
      <c r="S136" s="156"/>
      <c r="T136" s="159"/>
      <c r="U136" s="90"/>
      <c r="V136" s="90"/>
      <c r="W136" s="159"/>
      <c r="X136" s="65"/>
      <c r="Y136" s="65"/>
      <c r="Z136" s="65"/>
      <c r="AA136" s="65"/>
      <c r="AB136" s="65"/>
      <c r="AC136" s="65"/>
      <c r="AD136" s="65"/>
      <c r="AE136" s="65"/>
      <c r="AF136" s="65"/>
    </row>
    <row r="137">
      <c r="A137" s="155"/>
      <c r="B137" s="156"/>
      <c r="C137" s="157"/>
      <c r="D137" s="155"/>
      <c r="E137" s="157"/>
      <c r="F137" s="155"/>
      <c r="G137" s="158"/>
      <c r="H137" s="155"/>
      <c r="I137" s="155"/>
      <c r="J137" s="155"/>
      <c r="K137" s="155"/>
      <c r="L137" s="159"/>
      <c r="M137" s="156"/>
      <c r="N137" s="155"/>
      <c r="O137" s="156"/>
      <c r="P137" s="155"/>
      <c r="Q137" s="156"/>
      <c r="R137" s="155"/>
      <c r="S137" s="156"/>
      <c r="T137" s="155"/>
      <c r="U137" s="90"/>
      <c r="V137" s="90"/>
      <c r="W137" s="159"/>
      <c r="X137" s="65"/>
      <c r="Y137" s="65"/>
      <c r="Z137" s="65"/>
      <c r="AA137" s="65"/>
      <c r="AB137" s="65"/>
      <c r="AC137" s="65"/>
      <c r="AD137" s="65"/>
      <c r="AE137" s="65"/>
      <c r="AF137" s="65"/>
    </row>
    <row r="138">
      <c r="A138" s="155"/>
      <c r="B138" s="156"/>
      <c r="C138" s="157"/>
      <c r="D138" s="155"/>
      <c r="E138" s="157"/>
      <c r="F138" s="155"/>
      <c r="G138" s="158"/>
      <c r="H138" s="155"/>
      <c r="I138" s="155"/>
      <c r="J138" s="155"/>
      <c r="K138" s="155"/>
      <c r="L138" s="155"/>
      <c r="M138" s="156"/>
      <c r="N138" s="155"/>
      <c r="O138" s="156"/>
      <c r="P138" s="155"/>
      <c r="Q138" s="156"/>
      <c r="R138" s="155"/>
      <c r="S138" s="156"/>
      <c r="T138" s="155"/>
      <c r="U138" s="90"/>
      <c r="V138" s="90"/>
      <c r="W138" s="159"/>
      <c r="X138" s="65"/>
      <c r="Y138" s="65"/>
      <c r="Z138" s="65"/>
      <c r="AA138" s="65"/>
      <c r="AB138" s="65"/>
      <c r="AC138" s="65"/>
      <c r="AD138" s="65"/>
      <c r="AE138" s="65"/>
      <c r="AF138" s="65"/>
    </row>
    <row r="139">
      <c r="A139" s="155"/>
      <c r="B139" s="156"/>
      <c r="C139" s="157"/>
      <c r="D139" s="155"/>
      <c r="E139" s="157"/>
      <c r="F139" s="155"/>
      <c r="G139" s="158"/>
      <c r="H139" s="155"/>
      <c r="I139" s="155"/>
      <c r="J139" s="155"/>
      <c r="K139" s="155"/>
      <c r="L139" s="155"/>
      <c r="M139" s="156"/>
      <c r="N139" s="155"/>
      <c r="O139" s="156"/>
      <c r="P139" s="155"/>
      <c r="Q139" s="156"/>
      <c r="R139" s="155"/>
      <c r="S139" s="156"/>
      <c r="T139" s="155"/>
      <c r="U139" s="90"/>
      <c r="V139" s="90"/>
      <c r="W139" s="159"/>
      <c r="X139" s="65"/>
      <c r="Y139" s="65"/>
      <c r="Z139" s="65"/>
      <c r="AA139" s="65"/>
      <c r="AB139" s="65"/>
      <c r="AC139" s="65"/>
      <c r="AD139" s="65"/>
      <c r="AE139" s="65"/>
      <c r="AF139" s="65"/>
    </row>
    <row r="140">
      <c r="A140" s="155"/>
      <c r="B140" s="156"/>
      <c r="C140" s="157"/>
      <c r="D140" s="155"/>
      <c r="E140" s="157"/>
      <c r="F140" s="155"/>
      <c r="G140" s="158"/>
      <c r="H140" s="155"/>
      <c r="I140" s="155"/>
      <c r="J140" s="155"/>
      <c r="K140" s="155"/>
      <c r="L140" s="159"/>
      <c r="M140" s="156"/>
      <c r="N140" s="155"/>
      <c r="O140" s="156"/>
      <c r="P140" s="159"/>
      <c r="Q140" s="156"/>
      <c r="R140" s="155"/>
      <c r="S140" s="156"/>
      <c r="T140" s="155"/>
      <c r="U140" s="90"/>
      <c r="V140" s="90"/>
      <c r="W140" s="159"/>
      <c r="X140" s="65"/>
      <c r="Y140" s="65"/>
      <c r="Z140" s="65"/>
      <c r="AA140" s="65"/>
      <c r="AB140" s="65"/>
      <c r="AC140" s="65"/>
      <c r="AD140" s="65"/>
      <c r="AE140" s="65"/>
      <c r="AF140" s="65"/>
    </row>
    <row r="141">
      <c r="A141" s="155"/>
      <c r="B141" s="156"/>
      <c r="C141" s="157"/>
      <c r="D141" s="155"/>
      <c r="E141" s="157"/>
      <c r="F141" s="155"/>
      <c r="G141" s="158"/>
      <c r="H141" s="155"/>
      <c r="I141" s="155"/>
      <c r="J141" s="155"/>
      <c r="K141" s="155"/>
      <c r="L141" s="159"/>
      <c r="M141" s="156"/>
      <c r="N141" s="155"/>
      <c r="O141" s="156"/>
      <c r="P141" s="155"/>
      <c r="Q141" s="156"/>
      <c r="R141" s="155"/>
      <c r="S141" s="156"/>
      <c r="T141" s="155"/>
      <c r="U141" s="90"/>
      <c r="V141" s="90"/>
      <c r="W141" s="159"/>
      <c r="X141" s="65"/>
      <c r="Y141" s="65"/>
      <c r="Z141" s="65"/>
      <c r="AA141" s="65"/>
      <c r="AB141" s="65"/>
      <c r="AC141" s="65"/>
      <c r="AD141" s="65"/>
      <c r="AE141" s="65"/>
      <c r="AF141" s="65"/>
    </row>
    <row r="142">
      <c r="A142" s="155"/>
      <c r="B142" s="156"/>
      <c r="C142" s="157"/>
      <c r="D142" s="155"/>
      <c r="E142" s="157"/>
      <c r="F142" s="155"/>
      <c r="G142" s="158"/>
      <c r="H142" s="155"/>
      <c r="I142" s="155"/>
      <c r="J142" s="155"/>
      <c r="K142" s="155"/>
      <c r="L142" s="159"/>
      <c r="M142" s="156"/>
      <c r="N142" s="155"/>
      <c r="O142" s="156"/>
      <c r="P142" s="159"/>
      <c r="Q142" s="156"/>
      <c r="R142" s="155"/>
      <c r="S142" s="156"/>
      <c r="T142" s="155"/>
      <c r="U142" s="90"/>
      <c r="V142" s="90"/>
      <c r="W142" s="159"/>
      <c r="X142" s="65"/>
      <c r="Y142" s="65"/>
      <c r="Z142" s="65"/>
      <c r="AA142" s="65"/>
      <c r="AB142" s="65"/>
      <c r="AC142" s="65"/>
      <c r="AD142" s="65"/>
      <c r="AE142" s="65"/>
      <c r="AF142" s="65"/>
    </row>
    <row r="143">
      <c r="A143" s="155"/>
      <c r="B143" s="156"/>
      <c r="C143" s="157"/>
      <c r="D143" s="155"/>
      <c r="E143" s="157"/>
      <c r="F143" s="155"/>
      <c r="G143" s="158"/>
      <c r="H143" s="155"/>
      <c r="I143" s="155"/>
      <c r="J143" s="155"/>
      <c r="K143" s="155"/>
      <c r="L143" s="159"/>
      <c r="M143" s="156"/>
      <c r="N143" s="159"/>
      <c r="O143" s="156"/>
      <c r="P143" s="159"/>
      <c r="Q143" s="156"/>
      <c r="R143" s="159"/>
      <c r="S143" s="156"/>
      <c r="T143" s="155"/>
      <c r="U143" s="90"/>
      <c r="V143" s="90"/>
      <c r="W143" s="159"/>
      <c r="X143" s="65"/>
      <c r="Y143" s="99"/>
      <c r="Z143" s="65"/>
      <c r="AA143" s="65"/>
      <c r="AB143" s="65"/>
      <c r="AC143" s="65"/>
      <c r="AD143" s="65"/>
      <c r="AE143" s="65"/>
      <c r="AF143" s="65"/>
    </row>
    <row r="144">
      <c r="A144" s="155"/>
      <c r="B144" s="156"/>
      <c r="C144" s="157"/>
      <c r="D144" s="155"/>
      <c r="E144" s="157"/>
      <c r="F144" s="155"/>
      <c r="G144" s="158"/>
      <c r="H144" s="155"/>
      <c r="I144" s="155"/>
      <c r="J144" s="155"/>
      <c r="K144" s="155"/>
      <c r="L144" s="159"/>
      <c r="M144" s="156"/>
      <c r="N144" s="159"/>
      <c r="O144" s="156"/>
      <c r="P144" s="159"/>
      <c r="Q144" s="156"/>
      <c r="R144" s="159"/>
      <c r="S144" s="156"/>
      <c r="T144" s="155"/>
      <c r="U144" s="90"/>
      <c r="V144" s="90"/>
      <c r="W144" s="159"/>
      <c r="X144" s="65"/>
      <c r="Y144" s="65"/>
      <c r="Z144" s="65"/>
      <c r="AA144" s="65"/>
      <c r="AB144" s="65"/>
      <c r="AC144" s="65"/>
      <c r="AD144" s="65"/>
      <c r="AE144" s="65"/>
      <c r="AF144" s="65"/>
    </row>
    <row r="145">
      <c r="A145" s="155"/>
      <c r="B145" s="156"/>
      <c r="C145" s="157"/>
      <c r="D145" s="155"/>
      <c r="E145" s="157"/>
      <c r="F145" s="155"/>
      <c r="G145" s="158"/>
      <c r="H145" s="155"/>
      <c r="I145" s="155"/>
      <c r="J145" s="155"/>
      <c r="K145" s="155"/>
      <c r="L145" s="159"/>
      <c r="M145" s="156"/>
      <c r="N145" s="159"/>
      <c r="O145" s="156"/>
      <c r="P145" s="159"/>
      <c r="Q145" s="156"/>
      <c r="R145" s="159"/>
      <c r="S145" s="156"/>
      <c r="T145" s="155"/>
      <c r="U145" s="90"/>
      <c r="V145" s="90"/>
      <c r="W145" s="159"/>
      <c r="X145" s="65"/>
      <c r="Y145" s="65"/>
      <c r="Z145" s="65"/>
      <c r="AA145" s="65"/>
      <c r="AB145" s="65"/>
      <c r="AC145" s="65"/>
      <c r="AD145" s="65"/>
      <c r="AE145" s="65"/>
      <c r="AF145" s="65"/>
    </row>
    <row r="146">
      <c r="A146" s="155"/>
      <c r="B146" s="156"/>
      <c r="C146" s="157"/>
      <c r="D146" s="155"/>
      <c r="E146" s="157"/>
      <c r="F146" s="155"/>
      <c r="G146" s="158"/>
      <c r="H146" s="155"/>
      <c r="I146" s="155"/>
      <c r="J146" s="155"/>
      <c r="K146" s="155"/>
      <c r="L146" s="159"/>
      <c r="M146" s="156"/>
      <c r="N146" s="159"/>
      <c r="O146" s="156"/>
      <c r="P146" s="159"/>
      <c r="Q146" s="156"/>
      <c r="R146" s="155"/>
      <c r="S146" s="156"/>
      <c r="T146" s="155"/>
      <c r="U146" s="90"/>
      <c r="V146" s="90"/>
      <c r="W146" s="159"/>
      <c r="X146" s="65"/>
      <c r="Y146" s="65"/>
      <c r="Z146" s="65"/>
      <c r="AA146" s="65"/>
      <c r="AB146" s="65"/>
      <c r="AC146" s="65"/>
      <c r="AD146" s="65"/>
      <c r="AE146" s="65"/>
      <c r="AF146" s="65"/>
    </row>
    <row r="147">
      <c r="A147" s="155"/>
      <c r="B147" s="156"/>
      <c r="C147" s="157"/>
      <c r="D147" s="155"/>
      <c r="E147" s="157"/>
      <c r="F147" s="155"/>
      <c r="G147" s="158"/>
      <c r="H147" s="155"/>
      <c r="I147" s="155"/>
      <c r="J147" s="155"/>
      <c r="K147" s="155"/>
      <c r="L147" s="159"/>
      <c r="M147" s="156"/>
      <c r="N147" s="159"/>
      <c r="O147" s="156"/>
      <c r="P147" s="159"/>
      <c r="Q147" s="156"/>
      <c r="R147" s="159"/>
      <c r="S147" s="156"/>
      <c r="T147" s="155"/>
      <c r="U147" s="90"/>
      <c r="V147" s="90"/>
      <c r="W147" s="159"/>
      <c r="X147" s="65"/>
      <c r="Y147" s="65"/>
      <c r="Z147" s="65"/>
      <c r="AA147" s="65"/>
      <c r="AB147" s="65"/>
      <c r="AC147" s="65"/>
      <c r="AD147" s="65"/>
      <c r="AE147" s="65"/>
      <c r="AF147" s="65"/>
    </row>
    <row r="148">
      <c r="A148" s="155"/>
      <c r="B148" s="156"/>
      <c r="C148" s="157"/>
      <c r="D148" s="155"/>
      <c r="E148" s="157"/>
      <c r="F148" s="155"/>
      <c r="G148" s="158"/>
      <c r="H148" s="155"/>
      <c r="I148" s="155"/>
      <c r="J148" s="155"/>
      <c r="K148" s="155"/>
      <c r="L148" s="159"/>
      <c r="M148" s="156"/>
      <c r="N148" s="159"/>
      <c r="O148" s="156"/>
      <c r="P148" s="159"/>
      <c r="Q148" s="156"/>
      <c r="R148" s="159"/>
      <c r="S148" s="156"/>
      <c r="T148" s="155"/>
      <c r="U148" s="90"/>
      <c r="V148" s="90"/>
      <c r="W148" s="159"/>
      <c r="X148" s="65"/>
      <c r="Y148" s="65"/>
      <c r="Z148" s="65"/>
      <c r="AA148" s="65"/>
      <c r="AB148" s="65"/>
      <c r="AC148" s="65"/>
      <c r="AD148" s="65"/>
      <c r="AE148" s="65"/>
      <c r="AF148" s="65"/>
    </row>
    <row r="149">
      <c r="A149" s="65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</row>
    <row r="150">
      <c r="A150" s="65"/>
      <c r="B150" s="65"/>
      <c r="C150" s="127"/>
      <c r="D150" s="65"/>
      <c r="E150" s="65"/>
      <c r="F150" s="65"/>
      <c r="G150" s="65"/>
      <c r="H150" s="65"/>
      <c r="I150" s="111"/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</row>
    <row r="151">
      <c r="A151" s="65"/>
      <c r="B151" s="65"/>
      <c r="C151" s="159"/>
      <c r="D151" s="159"/>
      <c r="E151" s="159"/>
      <c r="F151" s="159"/>
      <c r="G151" s="159"/>
      <c r="H151" s="159"/>
      <c r="I151" s="111"/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</row>
    <row r="152">
      <c r="A152" s="65"/>
      <c r="B152" s="65"/>
      <c r="C152" s="159"/>
      <c r="D152" s="159"/>
      <c r="E152" s="159"/>
      <c r="F152" s="159"/>
      <c r="G152" s="159"/>
      <c r="H152" s="159"/>
      <c r="I152" s="128"/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</row>
    <row r="153">
      <c r="A153" s="65"/>
      <c r="B153" s="65"/>
      <c r="C153" s="159"/>
      <c r="D153" s="159"/>
      <c r="E153" s="159"/>
      <c r="F153" s="159"/>
      <c r="G153" s="159"/>
      <c r="H153" s="159"/>
      <c r="I153" s="128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</row>
    <row r="154">
      <c r="A154" s="65"/>
      <c r="B154" s="65"/>
      <c r="C154" s="159"/>
      <c r="D154" s="159"/>
      <c r="E154" s="159"/>
      <c r="F154" s="159"/>
      <c r="G154" s="159"/>
      <c r="H154" s="159"/>
      <c r="I154" s="128"/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</row>
    <row r="155">
      <c r="A155" s="65"/>
      <c r="B155" s="65"/>
      <c r="C155" s="159"/>
      <c r="D155" s="159"/>
      <c r="E155" s="159"/>
      <c r="F155" s="159"/>
      <c r="G155" s="159"/>
      <c r="H155" s="159"/>
      <c r="I155" s="65"/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</row>
    <row r="156">
      <c r="A156" s="65"/>
      <c r="B156" s="65"/>
      <c r="C156" s="159"/>
      <c r="D156" s="159"/>
      <c r="E156" s="159"/>
      <c r="F156" s="159"/>
      <c r="G156" s="159"/>
      <c r="H156" s="159"/>
      <c r="I156" s="111"/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</row>
    <row r="157">
      <c r="A157" s="65"/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</row>
    <row r="158">
      <c r="A158" s="65"/>
      <c r="B158" s="65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</row>
    <row r="159">
      <c r="A159" s="65"/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</row>
    <row r="160">
      <c r="A160" s="65"/>
      <c r="B160" s="65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</row>
    <row r="161">
      <c r="A161" s="65"/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</row>
    <row r="162">
      <c r="A162" s="65"/>
      <c r="B162" s="65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</row>
    <row r="163">
      <c r="A163" s="65"/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</row>
    <row r="164">
      <c r="A164" s="65"/>
      <c r="B164" s="65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</row>
    <row r="165">
      <c r="A165" s="65"/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</row>
    <row r="166">
      <c r="A166" s="65"/>
      <c r="B166" s="65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</row>
    <row r="167">
      <c r="A167" s="65"/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</row>
    <row r="168">
      <c r="A168" s="65"/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</row>
    <row r="169">
      <c r="A169" s="65"/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</row>
    <row r="170">
      <c r="A170" s="65"/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</row>
    <row r="171">
      <c r="A171" s="65"/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</row>
    <row r="172">
      <c r="A172" s="65"/>
      <c r="B172" s="65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</row>
    <row r="173">
      <c r="A173" s="65"/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</row>
    <row r="174">
      <c r="A174" s="65"/>
      <c r="B174" s="65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</row>
    <row r="175">
      <c r="A175" s="65"/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</row>
    <row r="176">
      <c r="A176" s="65"/>
      <c r="B176" s="65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</row>
    <row r="177">
      <c r="A177" s="65"/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</row>
    <row r="178">
      <c r="A178" s="65"/>
      <c r="B178" s="65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</row>
    <row r="179">
      <c r="A179" s="65"/>
      <c r="B179" s="65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</row>
    <row r="180">
      <c r="A180" s="65"/>
      <c r="B180" s="65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</row>
    <row r="181">
      <c r="A181" s="65"/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</row>
    <row r="182">
      <c r="A182" s="65"/>
      <c r="B182" s="65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</row>
    <row r="183">
      <c r="A183" s="65"/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</row>
    <row r="184">
      <c r="A184" s="65"/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</row>
    <row r="185">
      <c r="A185" s="65"/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</row>
    <row r="186">
      <c r="A186" s="65"/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</row>
    <row r="187">
      <c r="A187" s="65"/>
      <c r="B187" s="65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</row>
    <row r="188">
      <c r="A188" s="65"/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</row>
    <row r="189">
      <c r="A189" s="65"/>
      <c r="B189" s="65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</row>
    <row r="190">
      <c r="A190" s="65"/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</row>
    <row r="191">
      <c r="A191" s="65"/>
      <c r="B191" s="65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</row>
    <row r="192">
      <c r="A192" s="65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</row>
    <row r="193">
      <c r="A193" s="65"/>
      <c r="B193" s="65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</row>
    <row r="194">
      <c r="A194" s="65"/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</row>
    <row r="195">
      <c r="A195" s="65"/>
      <c r="B195" s="65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</row>
    <row r="196">
      <c r="A196" s="65"/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</row>
    <row r="197">
      <c r="A197" s="65"/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</row>
    <row r="198">
      <c r="A198" s="65"/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</row>
    <row r="199">
      <c r="A199" s="65"/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</row>
    <row r="200">
      <c r="A200" s="65"/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</row>
    <row r="202">
      <c r="A202" s="65"/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</row>
    <row r="203">
      <c r="A203" s="65"/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</row>
    <row r="204">
      <c r="A204" s="65"/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</row>
    <row r="205">
      <c r="A205" s="65"/>
      <c r="B205" s="65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</row>
    <row r="206">
      <c r="A206" s="65"/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</row>
    <row r="207">
      <c r="A207" s="65"/>
      <c r="B207" s="65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</row>
    <row r="208">
      <c r="A208" s="65"/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</row>
    <row r="209">
      <c r="A209" s="65"/>
      <c r="B209" s="65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</row>
    <row r="210">
      <c r="A210" s="65"/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</row>
    <row r="211">
      <c r="A211" s="65"/>
      <c r="B211" s="65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</row>
    <row r="212">
      <c r="A212" s="65"/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</row>
    <row r="213">
      <c r="A213" s="65"/>
      <c r="B213" s="65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</row>
    <row r="214">
      <c r="A214" s="65"/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</row>
    <row r="215">
      <c r="A215" s="65"/>
      <c r="B215" s="65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</row>
    <row r="216">
      <c r="A216" s="65"/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</row>
    <row r="217">
      <c r="A217" s="65"/>
      <c r="B217" s="65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</row>
    <row r="218">
      <c r="A218" s="65"/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</row>
    <row r="219">
      <c r="A219" s="65"/>
      <c r="B219" s="65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</row>
    <row r="220">
      <c r="A220" s="65"/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</row>
    <row r="221">
      <c r="A221" s="65"/>
      <c r="B221" s="65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</row>
    <row r="222">
      <c r="A222" s="65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</row>
    <row r="224">
      <c r="A224" s="65"/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</row>
    <row r="225">
      <c r="A225" s="65"/>
      <c r="B225" s="65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</row>
    <row r="226">
      <c r="A226" s="65"/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</row>
    <row r="227">
      <c r="A227" s="65"/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</row>
    <row r="228">
      <c r="A228" s="65"/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</row>
    <row r="229">
      <c r="A229" s="65"/>
      <c r="B229" s="65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</row>
    <row r="230">
      <c r="A230" s="65"/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</row>
    <row r="231">
      <c r="A231" s="65"/>
      <c r="B231" s="65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</row>
    <row r="232">
      <c r="A232" s="65"/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</row>
    <row r="233">
      <c r="A233" s="65"/>
      <c r="B233" s="65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</row>
    <row r="234">
      <c r="A234" s="65"/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</row>
    <row r="235">
      <c r="A235" s="65"/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</row>
    <row r="236">
      <c r="A236" s="65"/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</row>
    <row r="237">
      <c r="A237" s="65"/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</row>
    <row r="238">
      <c r="A238" s="65"/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</row>
    <row r="239">
      <c r="A239" s="65"/>
      <c r="B239" s="65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</row>
    <row r="240">
      <c r="A240" s="65"/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</row>
    <row r="241">
      <c r="A241" s="65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</row>
    <row r="242">
      <c r="A242" s="65"/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</row>
    <row r="243">
      <c r="A243" s="65"/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</row>
    <row r="244">
      <c r="A244" s="65"/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</row>
    <row r="245">
      <c r="A245" s="65"/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</row>
    <row r="246">
      <c r="A246" s="65"/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</row>
    <row r="247">
      <c r="A247" s="65"/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</row>
    <row r="248">
      <c r="A248" s="65"/>
      <c r="B248" s="65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</row>
    <row r="249">
      <c r="A249" s="65"/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</row>
    <row r="250">
      <c r="A250" s="65"/>
      <c r="B250" s="65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</row>
    <row r="251">
      <c r="A251" s="65"/>
      <c r="B251" s="65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</row>
    <row r="252">
      <c r="A252" s="65"/>
      <c r="B252" s="65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</row>
    <row r="253">
      <c r="A253" s="65"/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</row>
    <row r="254">
      <c r="A254" s="65"/>
      <c r="B254" s="65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</row>
    <row r="255">
      <c r="A255" s="65"/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</row>
    <row r="256">
      <c r="A256" s="65"/>
      <c r="B256" s="65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</row>
    <row r="257">
      <c r="A257" s="65"/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</row>
    <row r="258">
      <c r="A258" s="65"/>
      <c r="B258" s="65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</row>
    <row r="259">
      <c r="A259" s="65"/>
      <c r="B259" s="65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</row>
    <row r="260">
      <c r="A260" s="65"/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</row>
    <row r="261">
      <c r="A261" s="65"/>
      <c r="B261" s="65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</row>
    <row r="262">
      <c r="A262" s="65"/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</row>
    <row r="263">
      <c r="A263" s="65"/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</row>
    <row r="264">
      <c r="A264" s="65"/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</row>
    <row r="265">
      <c r="A265" s="65"/>
      <c r="B265" s="65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</row>
    <row r="266">
      <c r="A266" s="65"/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</row>
    <row r="267">
      <c r="A267" s="65"/>
      <c r="B267" s="65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</row>
    <row r="268">
      <c r="A268" s="65"/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</row>
    <row r="269">
      <c r="A269" s="65"/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</row>
    <row r="270">
      <c r="A270" s="65"/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</row>
    <row r="271">
      <c r="A271" s="65"/>
      <c r="B271" s="65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</row>
    <row r="272">
      <c r="A272" s="65"/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</row>
    <row r="273">
      <c r="A273" s="65"/>
      <c r="B273" s="65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</row>
    <row r="274">
      <c r="A274" s="65"/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</row>
    <row r="275">
      <c r="A275" s="65"/>
      <c r="B275" s="65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</row>
    <row r="276">
      <c r="A276" s="65"/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</row>
    <row r="277">
      <c r="A277" s="65"/>
      <c r="B277" s="65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</row>
    <row r="278">
      <c r="A278" s="65"/>
      <c r="B278" s="65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</row>
    <row r="279">
      <c r="A279" s="65"/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</row>
    <row r="280">
      <c r="A280" s="65"/>
      <c r="B280" s="65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</row>
    <row r="281">
      <c r="A281" s="65"/>
      <c r="B281" s="65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</row>
    <row r="282">
      <c r="A282" s="65"/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</row>
    <row r="283">
      <c r="A283" s="65"/>
      <c r="B283" s="65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</row>
    <row r="284">
      <c r="A284" s="65"/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</row>
    <row r="285">
      <c r="A285" s="65"/>
      <c r="B285" s="65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</row>
    <row r="286">
      <c r="A286" s="65"/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</row>
    <row r="287">
      <c r="A287" s="65"/>
      <c r="B287" s="65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</row>
    <row r="288">
      <c r="A288" s="65"/>
      <c r="B288" s="65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</row>
    <row r="289">
      <c r="A289" s="65"/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</row>
    <row r="290">
      <c r="A290" s="65"/>
      <c r="B290" s="65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</row>
    <row r="291">
      <c r="A291" s="65"/>
      <c r="B291" s="65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</row>
    <row r="292">
      <c r="A292" s="65"/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</row>
    <row r="293">
      <c r="A293" s="65"/>
      <c r="B293" s="65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</row>
    <row r="294">
      <c r="A294" s="65"/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</row>
    <row r="295">
      <c r="A295" s="65"/>
      <c r="B295" s="65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</row>
    <row r="296">
      <c r="A296" s="65"/>
      <c r="B296" s="65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</row>
    <row r="297">
      <c r="A297" s="65"/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</row>
    <row r="298">
      <c r="A298" s="65"/>
      <c r="B298" s="65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</row>
    <row r="299">
      <c r="A299" s="65"/>
      <c r="B299" s="65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</row>
    <row r="300">
      <c r="A300" s="65"/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</row>
    <row r="301">
      <c r="A301" s="65"/>
      <c r="B301" s="65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</row>
    <row r="302">
      <c r="A302" s="65"/>
      <c r="B302" s="65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</row>
    <row r="303">
      <c r="A303" s="65"/>
      <c r="B303" s="65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</row>
    <row r="304">
      <c r="A304" s="65"/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</row>
    <row r="305">
      <c r="A305" s="65"/>
      <c r="B305" s="65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</row>
    <row r="306">
      <c r="A306" s="65"/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</row>
    <row r="307">
      <c r="A307" s="65"/>
      <c r="B307" s="65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</row>
    <row r="308">
      <c r="A308" s="65"/>
      <c r="B308" s="65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</row>
    <row r="309">
      <c r="A309" s="65"/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</row>
    <row r="310">
      <c r="A310" s="65"/>
      <c r="B310" s="65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</row>
    <row r="311">
      <c r="A311" s="65"/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</row>
    <row r="312">
      <c r="A312" s="65"/>
      <c r="B312" s="65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</row>
    <row r="313">
      <c r="A313" s="65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</row>
    <row r="314">
      <c r="A314" s="65"/>
      <c r="B314" s="65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</row>
    <row r="315">
      <c r="A315" s="65"/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</row>
    <row r="316">
      <c r="A316" s="65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</row>
    <row r="317">
      <c r="A317" s="65"/>
      <c r="B317" s="65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</row>
    <row r="318">
      <c r="A318" s="65"/>
      <c r="B318" s="65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</row>
    <row r="319">
      <c r="A319" s="65"/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</row>
    <row r="320">
      <c r="A320" s="65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</row>
    <row r="321">
      <c r="A321" s="65"/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</row>
    <row r="322">
      <c r="A322" s="65"/>
      <c r="B322" s="65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</row>
    <row r="323">
      <c r="A323" s="65"/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</row>
    <row r="324">
      <c r="A324" s="65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</row>
    <row r="325">
      <c r="A325" s="65"/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</row>
    <row r="326">
      <c r="A326" s="65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</row>
    <row r="327">
      <c r="A327" s="65"/>
      <c r="B327" s="65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</row>
    <row r="328">
      <c r="A328" s="65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</row>
    <row r="329">
      <c r="A329" s="65"/>
      <c r="B329" s="65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</row>
    <row r="330">
      <c r="A330" s="65"/>
      <c r="B330" s="65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</row>
    <row r="331">
      <c r="A331" s="65"/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</row>
    <row r="332">
      <c r="A332" s="65"/>
      <c r="B332" s="65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</row>
    <row r="333">
      <c r="A333" s="65"/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</row>
    <row r="334">
      <c r="A334" s="65"/>
      <c r="B334" s="65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</row>
    <row r="335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</row>
    <row r="336">
      <c r="A336" s="65"/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</row>
    <row r="337">
      <c r="A337" s="65"/>
      <c r="B337" s="65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</row>
    <row r="338">
      <c r="A338" s="65"/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</row>
    <row r="339">
      <c r="A339" s="65"/>
      <c r="B339" s="65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</row>
    <row r="340">
      <c r="A340" s="65"/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</row>
    <row r="341">
      <c r="A341" s="65"/>
      <c r="B341" s="65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</row>
    <row r="342">
      <c r="A342" s="65"/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</row>
    <row r="343">
      <c r="A343" s="65"/>
      <c r="B343" s="65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</row>
    <row r="344">
      <c r="A344" s="65"/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</row>
    <row r="345">
      <c r="A345" s="65"/>
      <c r="B345" s="65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</row>
    <row r="346">
      <c r="A346" s="65"/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</row>
    <row r="347">
      <c r="A347" s="65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</row>
    <row r="348">
      <c r="A348" s="65"/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</row>
    <row r="349">
      <c r="A349" s="65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</row>
    <row r="350">
      <c r="A350" s="65"/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</row>
    <row r="351">
      <c r="A351" s="65"/>
      <c r="B351" s="65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</row>
    <row r="352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</row>
    <row r="353">
      <c r="A353" s="65"/>
      <c r="B353" s="65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</row>
    <row r="354">
      <c r="A354" s="65"/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</row>
    <row r="355">
      <c r="A355" s="65"/>
      <c r="B355" s="65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</row>
    <row r="356">
      <c r="A356" s="65"/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</row>
    <row r="357">
      <c r="A357" s="65"/>
      <c r="B357" s="65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</row>
    <row r="358">
      <c r="A358" s="65"/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</row>
    <row r="359">
      <c r="A359" s="65"/>
      <c r="B359" s="65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</row>
    <row r="360">
      <c r="A360" s="65"/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</row>
    <row r="361">
      <c r="A361" s="65"/>
      <c r="B361" s="65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</row>
    <row r="362">
      <c r="A362" s="65"/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</row>
    <row r="363">
      <c r="A363" s="65"/>
      <c r="B363" s="65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</row>
    <row r="364">
      <c r="A364" s="65"/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</row>
    <row r="365">
      <c r="A365" s="65"/>
      <c r="B365" s="65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</row>
    <row r="366">
      <c r="A366" s="65"/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</row>
    <row r="367">
      <c r="A367" s="65"/>
      <c r="B367" s="65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</row>
    <row r="368">
      <c r="A368" s="65"/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</row>
    <row r="369">
      <c r="A369" s="65"/>
      <c r="B369" s="65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</row>
    <row r="370">
      <c r="A370" s="65"/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</row>
    <row r="371">
      <c r="A371" s="65"/>
      <c r="B371" s="65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</row>
    <row r="372">
      <c r="A372" s="65"/>
      <c r="B372" s="65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</row>
    <row r="373">
      <c r="A373" s="65"/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</row>
    <row r="374">
      <c r="A374" s="65"/>
      <c r="B374" s="65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</row>
    <row r="375">
      <c r="A375" s="65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</row>
    <row r="376">
      <c r="A376" s="65"/>
      <c r="B376" s="65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</row>
    <row r="377">
      <c r="A377" s="65"/>
      <c r="B377" s="65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</row>
    <row r="378">
      <c r="A378" s="65"/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</row>
    <row r="379">
      <c r="A379" s="65"/>
      <c r="B379" s="65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</row>
    <row r="380">
      <c r="A380" s="65"/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</row>
    <row r="381">
      <c r="A381" s="65"/>
      <c r="B381" s="65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</row>
    <row r="382">
      <c r="A382" s="65"/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</row>
    <row r="383">
      <c r="A383" s="65"/>
      <c r="B383" s="65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</row>
    <row r="384">
      <c r="A384" s="65"/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</row>
    <row r="385">
      <c r="A385" s="65"/>
      <c r="B385" s="65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</row>
    <row r="386">
      <c r="A386" s="65"/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</row>
    <row r="387">
      <c r="A387" s="65"/>
      <c r="B387" s="65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</row>
    <row r="388">
      <c r="A388" s="65"/>
      <c r="B388" s="65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</row>
    <row r="389">
      <c r="A389" s="65"/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</row>
    <row r="390">
      <c r="A390" s="65"/>
      <c r="B390" s="65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</row>
    <row r="391">
      <c r="A391" s="65"/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</row>
    <row r="392">
      <c r="A392" s="65"/>
      <c r="B392" s="65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</row>
    <row r="393">
      <c r="A393" s="65"/>
      <c r="B393" s="65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</row>
    <row r="394">
      <c r="A394" s="65"/>
      <c r="B394" s="65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</row>
    <row r="395">
      <c r="A395" s="65"/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</row>
    <row r="396">
      <c r="A396" s="65"/>
      <c r="B396" s="65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</row>
    <row r="397">
      <c r="A397" s="65"/>
      <c r="B397" s="65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</row>
    <row r="398">
      <c r="A398" s="65"/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</row>
    <row r="399">
      <c r="A399" s="65"/>
      <c r="B399" s="65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</row>
    <row r="400">
      <c r="A400" s="65"/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</row>
    <row r="401">
      <c r="A401" s="65"/>
      <c r="B401" s="65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</row>
    <row r="402">
      <c r="A402" s="65"/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</row>
    <row r="403">
      <c r="A403" s="65"/>
      <c r="B403" s="65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</row>
    <row r="404">
      <c r="A404" s="65"/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</row>
    <row r="405">
      <c r="A405" s="65"/>
      <c r="B405" s="65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</row>
    <row r="406">
      <c r="A406" s="65"/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</row>
    <row r="407">
      <c r="A407" s="65"/>
      <c r="B407" s="65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</row>
    <row r="408">
      <c r="A408" s="65"/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</row>
    <row r="409">
      <c r="A409" s="65"/>
      <c r="B409" s="65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</row>
    <row r="410">
      <c r="A410" s="65"/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</row>
    <row r="411">
      <c r="A411" s="65"/>
      <c r="B411" s="65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</row>
    <row r="412">
      <c r="A412" s="65"/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</row>
    <row r="413">
      <c r="A413" s="65"/>
      <c r="B413" s="65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</row>
    <row r="414">
      <c r="A414" s="65"/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</row>
    <row r="415">
      <c r="A415" s="65"/>
      <c r="B415" s="65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</row>
    <row r="416">
      <c r="A416" s="65"/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</row>
    <row r="417">
      <c r="A417" s="65"/>
      <c r="B417" s="65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</row>
    <row r="418">
      <c r="A418" s="65"/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</row>
    <row r="419">
      <c r="A419" s="65"/>
      <c r="B419" s="65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</row>
    <row r="420">
      <c r="A420" s="65"/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</row>
    <row r="421">
      <c r="A421" s="65"/>
      <c r="B421" s="65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</row>
    <row r="422">
      <c r="A422" s="65"/>
      <c r="B422" s="65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</row>
    <row r="423">
      <c r="A423" s="65"/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</row>
    <row r="424">
      <c r="A424" s="65"/>
      <c r="B424" s="65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</row>
    <row r="425">
      <c r="A425" s="65"/>
      <c r="B425" s="65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</row>
    <row r="426">
      <c r="A426" s="65"/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</row>
    <row r="427">
      <c r="A427" s="65"/>
      <c r="B427" s="65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</row>
    <row r="428">
      <c r="A428" s="65"/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</row>
    <row r="429">
      <c r="A429" s="65"/>
      <c r="B429" s="65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</row>
    <row r="430">
      <c r="A430" s="65"/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</row>
    <row r="431">
      <c r="A431" s="65"/>
      <c r="B431" s="65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</row>
    <row r="432">
      <c r="A432" s="65"/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</row>
    <row r="433">
      <c r="A433" s="65"/>
      <c r="B433" s="65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</row>
    <row r="434">
      <c r="A434" s="65"/>
      <c r="B434" s="65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</row>
    <row r="435">
      <c r="A435" s="65"/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</row>
    <row r="436">
      <c r="A436" s="65"/>
      <c r="B436" s="65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</row>
    <row r="437">
      <c r="A437" s="65"/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</row>
    <row r="438">
      <c r="A438" s="65"/>
      <c r="B438" s="65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</row>
    <row r="439">
      <c r="A439" s="65"/>
      <c r="B439" s="65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</row>
    <row r="440">
      <c r="A440" s="65"/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</row>
    <row r="441">
      <c r="A441" s="65"/>
      <c r="B441" s="65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</row>
    <row r="442">
      <c r="A442" s="65"/>
      <c r="B442" s="65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</row>
    <row r="443">
      <c r="A443" s="65"/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</row>
    <row r="444">
      <c r="A444" s="65"/>
      <c r="B444" s="65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</row>
    <row r="445">
      <c r="A445" s="65"/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</row>
    <row r="446">
      <c r="A446" s="65"/>
      <c r="B446" s="65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</row>
    <row r="447">
      <c r="A447" s="65"/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</row>
    <row r="448">
      <c r="A448" s="65"/>
      <c r="B448" s="65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</row>
    <row r="449">
      <c r="A449" s="65"/>
      <c r="B449" s="65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</row>
    <row r="450">
      <c r="A450" s="65"/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</row>
    <row r="451">
      <c r="A451" s="65"/>
      <c r="B451" s="65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</row>
    <row r="452">
      <c r="A452" s="65"/>
      <c r="B452" s="65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</row>
    <row r="453">
      <c r="A453" s="65"/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</row>
    <row r="454">
      <c r="A454" s="65"/>
      <c r="B454" s="65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</row>
    <row r="455">
      <c r="A455" s="65"/>
      <c r="B455" s="65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</row>
    <row r="456">
      <c r="A456" s="65"/>
      <c r="B456" s="65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</row>
    <row r="458">
      <c r="A458" s="65"/>
      <c r="B458" s="65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</row>
    <row r="459">
      <c r="A459" s="65"/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</row>
    <row r="460">
      <c r="A460" s="65"/>
      <c r="B460" s="65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</row>
    <row r="461">
      <c r="A461" s="65"/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</row>
    <row r="462">
      <c r="A462" s="65"/>
      <c r="B462" s="65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</row>
    <row r="463">
      <c r="A463" s="65"/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</row>
    <row r="464">
      <c r="A464" s="65"/>
      <c r="B464" s="65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</row>
    <row r="465">
      <c r="A465" s="65"/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</row>
    <row r="466">
      <c r="A466" s="65"/>
      <c r="B466" s="65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</row>
    <row r="467">
      <c r="A467" s="65"/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</row>
    <row r="468">
      <c r="A468" s="65"/>
      <c r="B468" s="65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</row>
    <row r="470">
      <c r="A470" s="65"/>
      <c r="B470" s="65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</row>
    <row r="471">
      <c r="A471" s="65"/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</row>
    <row r="472">
      <c r="A472" s="65"/>
      <c r="B472" s="65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</row>
    <row r="473">
      <c r="A473" s="65"/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</row>
    <row r="474">
      <c r="A474" s="65"/>
      <c r="B474" s="65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</row>
    <row r="475">
      <c r="A475" s="65"/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</row>
    <row r="476">
      <c r="A476" s="65"/>
      <c r="B476" s="65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</row>
    <row r="477">
      <c r="A477" s="65"/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</row>
    <row r="478">
      <c r="A478" s="65"/>
      <c r="B478" s="65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</row>
    <row r="479">
      <c r="A479" s="65"/>
      <c r="B479" s="65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</row>
    <row r="480">
      <c r="A480" s="65"/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</row>
    <row r="481">
      <c r="A481" s="65"/>
      <c r="B481" s="65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</row>
    <row r="482">
      <c r="A482" s="65"/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</row>
    <row r="483">
      <c r="A483" s="65"/>
      <c r="B483" s="65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</row>
    <row r="484">
      <c r="A484" s="65"/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</row>
    <row r="485">
      <c r="A485" s="65"/>
      <c r="B485" s="65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</row>
    <row r="486">
      <c r="A486" s="65"/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</row>
    <row r="487">
      <c r="A487" s="65"/>
      <c r="B487" s="65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</row>
    <row r="488">
      <c r="A488" s="65"/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</row>
    <row r="489">
      <c r="A489" s="65"/>
      <c r="B489" s="65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</row>
    <row r="490">
      <c r="A490" s="65"/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</row>
    <row r="491">
      <c r="A491" s="65"/>
      <c r="B491" s="65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</row>
    <row r="492">
      <c r="A492" s="65"/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</row>
    <row r="493">
      <c r="A493" s="65"/>
      <c r="B493" s="65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</row>
    <row r="494">
      <c r="A494" s="65"/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</row>
    <row r="495">
      <c r="A495" s="65"/>
      <c r="B495" s="65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</row>
    <row r="496">
      <c r="A496" s="65"/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</row>
    <row r="497">
      <c r="A497" s="65"/>
      <c r="B497" s="65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</row>
    <row r="498">
      <c r="A498" s="65"/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</row>
    <row r="499">
      <c r="A499" s="65"/>
      <c r="B499" s="65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</row>
    <row r="500">
      <c r="A500" s="65"/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</row>
    <row r="501">
      <c r="A501" s="65"/>
      <c r="B501" s="65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</row>
    <row r="502">
      <c r="A502" s="65"/>
      <c r="B502" s="65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</row>
    <row r="503">
      <c r="A503" s="65"/>
      <c r="B503" s="65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</row>
    <row r="504">
      <c r="A504" s="65"/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</row>
    <row r="505">
      <c r="A505" s="65"/>
      <c r="B505" s="65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</row>
    <row r="506">
      <c r="A506" s="65"/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</row>
    <row r="507">
      <c r="A507" s="65"/>
      <c r="B507" s="65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</row>
    <row r="508">
      <c r="A508" s="65"/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</row>
    <row r="509">
      <c r="A509" s="65"/>
      <c r="B509" s="65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</row>
    <row r="510">
      <c r="A510" s="65"/>
      <c r="B510" s="65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</row>
    <row r="511">
      <c r="A511" s="65"/>
      <c r="B511" s="65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</row>
    <row r="512">
      <c r="A512" s="65"/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</row>
    <row r="513">
      <c r="A513" s="65"/>
      <c r="B513" s="65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</row>
    <row r="514">
      <c r="A514" s="65"/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</row>
    <row r="515">
      <c r="A515" s="65"/>
      <c r="B515" s="65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</row>
    <row r="516">
      <c r="A516" s="65"/>
      <c r="B516" s="65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</row>
    <row r="517">
      <c r="A517" s="65"/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</row>
    <row r="518">
      <c r="A518" s="65"/>
      <c r="B518" s="65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</row>
    <row r="519">
      <c r="A519" s="65"/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</row>
    <row r="520">
      <c r="A520" s="65"/>
      <c r="B520" s="65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</row>
    <row r="521">
      <c r="A521" s="65"/>
      <c r="B521" s="65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</row>
    <row r="522">
      <c r="A522" s="65"/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</row>
    <row r="523">
      <c r="A523" s="65"/>
      <c r="B523" s="65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</row>
    <row r="524">
      <c r="A524" s="65"/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</row>
    <row r="525">
      <c r="A525" s="65"/>
      <c r="B525" s="65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</row>
    <row r="526">
      <c r="A526" s="65"/>
      <c r="B526" s="65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</row>
    <row r="527">
      <c r="A527" s="65"/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</row>
    <row r="528">
      <c r="A528" s="65"/>
      <c r="B528" s="65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</row>
    <row r="529">
      <c r="A529" s="65"/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</row>
    <row r="530">
      <c r="A530" s="65"/>
      <c r="B530" s="65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</row>
    <row r="531">
      <c r="A531" s="65"/>
      <c r="B531" s="65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</row>
    <row r="532">
      <c r="A532" s="65"/>
      <c r="B532" s="65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</row>
    <row r="533">
      <c r="A533" s="65"/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</row>
    <row r="534">
      <c r="A534" s="65"/>
      <c r="B534" s="65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</row>
    <row r="535">
      <c r="A535" s="65"/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</row>
    <row r="536">
      <c r="A536" s="65"/>
      <c r="B536" s="65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</row>
    <row r="537">
      <c r="A537" s="65"/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</row>
    <row r="538">
      <c r="A538" s="65"/>
      <c r="B538" s="65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</row>
    <row r="539">
      <c r="A539" s="65"/>
      <c r="B539" s="65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</row>
    <row r="540">
      <c r="A540" s="65"/>
      <c r="B540" s="65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</row>
    <row r="541">
      <c r="A541" s="65"/>
      <c r="B541" s="65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</row>
    <row r="542">
      <c r="A542" s="65"/>
      <c r="B542" s="65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</row>
    <row r="543">
      <c r="A543" s="65"/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</row>
    <row r="544">
      <c r="A544" s="65"/>
      <c r="B544" s="65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</row>
    <row r="545">
      <c r="A545" s="65"/>
      <c r="B545" s="65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</row>
    <row r="546">
      <c r="A546" s="65"/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</row>
    <row r="547">
      <c r="A547" s="65"/>
      <c r="B547" s="65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</row>
    <row r="548">
      <c r="A548" s="65"/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</row>
    <row r="549">
      <c r="A549" s="65"/>
      <c r="B549" s="65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</row>
    <row r="550">
      <c r="A550" s="65"/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</row>
    <row r="551">
      <c r="A551" s="65"/>
      <c r="B551" s="65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</row>
    <row r="552">
      <c r="A552" s="65"/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</row>
    <row r="553">
      <c r="A553" s="65"/>
      <c r="B553" s="65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</row>
    <row r="554">
      <c r="A554" s="65"/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</row>
    <row r="555">
      <c r="A555" s="65"/>
      <c r="B555" s="65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</row>
    <row r="556">
      <c r="A556" s="65"/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</row>
    <row r="557">
      <c r="A557" s="65"/>
      <c r="B557" s="65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</row>
    <row r="558">
      <c r="A558" s="65"/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</row>
    <row r="559">
      <c r="A559" s="65"/>
      <c r="B559" s="65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</row>
    <row r="560">
      <c r="A560" s="65"/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</row>
    <row r="561">
      <c r="A561" s="65"/>
      <c r="B561" s="65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</row>
    <row r="562">
      <c r="A562" s="65"/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</row>
    <row r="563">
      <c r="A563" s="65"/>
      <c r="B563" s="65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</row>
    <row r="564">
      <c r="A564" s="65"/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</row>
    <row r="565">
      <c r="A565" s="65"/>
      <c r="B565" s="65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</row>
    <row r="566">
      <c r="A566" s="65"/>
      <c r="B566" s="65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</row>
    <row r="567">
      <c r="A567" s="65"/>
      <c r="B567" s="65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</row>
    <row r="568">
      <c r="A568" s="65"/>
      <c r="B568" s="65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</row>
    <row r="569">
      <c r="A569" s="65"/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</row>
    <row r="570">
      <c r="A570" s="65"/>
      <c r="B570" s="65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</row>
    <row r="571">
      <c r="A571" s="65"/>
      <c r="B571" s="65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</row>
    <row r="572">
      <c r="A572" s="65"/>
      <c r="B572" s="65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</row>
    <row r="573">
      <c r="A573" s="65"/>
      <c r="B573" s="65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</row>
    <row r="574">
      <c r="A574" s="65"/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</row>
    <row r="575">
      <c r="A575" s="65"/>
      <c r="B575" s="65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</row>
    <row r="576">
      <c r="A576" s="65"/>
      <c r="B576" s="65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</row>
    <row r="577">
      <c r="A577" s="65"/>
      <c r="B577" s="65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</row>
    <row r="578">
      <c r="A578" s="65"/>
      <c r="B578" s="65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</row>
    <row r="579">
      <c r="A579" s="65"/>
      <c r="B579" s="65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</row>
    <row r="580">
      <c r="A580" s="65"/>
      <c r="B580" s="65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</row>
    <row r="581">
      <c r="A581" s="65"/>
      <c r="B581" s="65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</row>
    <row r="582">
      <c r="A582" s="65"/>
      <c r="B582" s="65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</row>
    <row r="583">
      <c r="A583" s="65"/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</row>
    <row r="584">
      <c r="A584" s="65"/>
      <c r="B584" s="65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</row>
    <row r="585">
      <c r="A585" s="65"/>
      <c r="B585" s="65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</row>
    <row r="586">
      <c r="A586" s="65"/>
      <c r="B586" s="65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</row>
    <row r="587">
      <c r="A587" s="65"/>
      <c r="B587" s="65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</row>
    <row r="588">
      <c r="A588" s="65"/>
      <c r="B588" s="65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</row>
    <row r="589">
      <c r="A589" s="65"/>
      <c r="B589" s="65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</row>
    <row r="590">
      <c r="A590" s="65"/>
      <c r="B590" s="65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</row>
    <row r="591">
      <c r="A591" s="65"/>
      <c r="B591" s="65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</row>
    <row r="592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</row>
    <row r="593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</row>
    <row r="59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</row>
    <row r="595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</row>
    <row r="596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</row>
    <row r="597">
      <c r="A597" s="65"/>
      <c r="B597" s="65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</row>
    <row r="598">
      <c r="A598" s="65"/>
      <c r="B598" s="65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</row>
    <row r="599">
      <c r="A599" s="65"/>
      <c r="B599" s="65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</row>
    <row r="600">
      <c r="A600" s="65"/>
      <c r="B600" s="65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</row>
    <row r="601">
      <c r="A601" s="65"/>
      <c r="B601" s="65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</row>
    <row r="602">
      <c r="A602" s="65"/>
      <c r="B602" s="65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</row>
    <row r="603">
      <c r="A603" s="65"/>
      <c r="B603" s="65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</row>
    <row r="604">
      <c r="A604" s="65"/>
      <c r="B604" s="65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</row>
    <row r="605">
      <c r="A605" s="65"/>
      <c r="B605" s="65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</row>
    <row r="606">
      <c r="A606" s="65"/>
      <c r="B606" s="65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</row>
    <row r="607">
      <c r="A607" s="65"/>
      <c r="B607" s="65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</row>
    <row r="608">
      <c r="A608" s="65"/>
      <c r="B608" s="65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</row>
    <row r="609">
      <c r="A609" s="65"/>
      <c r="B609" s="65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</row>
    <row r="610">
      <c r="A610" s="65"/>
      <c r="B610" s="65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</row>
    <row r="611">
      <c r="A611" s="65"/>
      <c r="B611" s="65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</row>
    <row r="612">
      <c r="A612" s="65"/>
      <c r="B612" s="65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</row>
    <row r="613">
      <c r="A613" s="65"/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</row>
    <row r="614">
      <c r="A614" s="65"/>
      <c r="B614" s="65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</row>
    <row r="615">
      <c r="A615" s="65"/>
      <c r="B615" s="65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</row>
    <row r="616">
      <c r="A616" s="65"/>
      <c r="B616" s="65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</row>
    <row r="617">
      <c r="A617" s="65"/>
      <c r="B617" s="65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</row>
    <row r="618">
      <c r="A618" s="65"/>
      <c r="B618" s="65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</row>
    <row r="619">
      <c r="A619" s="65"/>
      <c r="B619" s="65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</row>
    <row r="620">
      <c r="A620" s="65"/>
      <c r="B620" s="65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</row>
    <row r="621">
      <c r="A621" s="65"/>
      <c r="B621" s="65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</row>
    <row r="622">
      <c r="A622" s="65"/>
      <c r="B622" s="65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</row>
    <row r="623">
      <c r="A623" s="65"/>
      <c r="B623" s="65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</row>
    <row r="624">
      <c r="A624" s="65"/>
      <c r="B624" s="65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</row>
    <row r="625">
      <c r="A625" s="65"/>
      <c r="B625" s="65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</row>
    <row r="626">
      <c r="A626" s="65"/>
      <c r="B626" s="65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</row>
    <row r="627">
      <c r="A627" s="65"/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</row>
    <row r="628">
      <c r="A628" s="65"/>
      <c r="B628" s="65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</row>
    <row r="629">
      <c r="A629" s="65"/>
      <c r="B629" s="65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</row>
    <row r="630">
      <c r="A630" s="65"/>
      <c r="B630" s="65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</row>
    <row r="631">
      <c r="A631" s="65"/>
      <c r="B631" s="65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</row>
    <row r="632">
      <c r="A632" s="65"/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</row>
    <row r="633">
      <c r="A633" s="65"/>
      <c r="B633" s="65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</row>
    <row r="634">
      <c r="A634" s="65"/>
      <c r="B634" s="65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</row>
    <row r="635">
      <c r="A635" s="65"/>
      <c r="B635" s="65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</row>
    <row r="636">
      <c r="A636" s="65"/>
      <c r="B636" s="65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</row>
    <row r="637">
      <c r="A637" s="65"/>
      <c r="B637" s="65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</row>
    <row r="638">
      <c r="A638" s="65"/>
      <c r="B638" s="65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</row>
    <row r="639">
      <c r="A639" s="65"/>
      <c r="B639" s="65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</row>
    <row r="640">
      <c r="A640" s="65"/>
      <c r="B640" s="65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</row>
    <row r="641">
      <c r="A641" s="65"/>
      <c r="B641" s="65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</row>
    <row r="642">
      <c r="A642" s="65"/>
      <c r="B642" s="65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</row>
    <row r="643">
      <c r="A643" s="65"/>
      <c r="B643" s="65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</row>
    <row r="644">
      <c r="A644" s="65"/>
      <c r="B644" s="65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</row>
    <row r="645">
      <c r="A645" s="65"/>
      <c r="B645" s="65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</row>
    <row r="646">
      <c r="A646" s="65"/>
      <c r="B646" s="65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</row>
    <row r="647">
      <c r="A647" s="65"/>
      <c r="B647" s="65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</row>
    <row r="648">
      <c r="A648" s="65"/>
      <c r="B648" s="65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</row>
    <row r="649">
      <c r="A649" s="65"/>
      <c r="B649" s="65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</row>
    <row r="650">
      <c r="A650" s="65"/>
      <c r="B650" s="65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</row>
    <row r="651">
      <c r="A651" s="65"/>
      <c r="B651" s="65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</row>
    <row r="652">
      <c r="A652" s="65"/>
      <c r="B652" s="65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</row>
    <row r="653">
      <c r="A653" s="65"/>
      <c r="B653" s="65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</row>
    <row r="654">
      <c r="A654" s="65"/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</row>
    <row r="655">
      <c r="A655" s="65"/>
      <c r="B655" s="65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</row>
    <row r="656">
      <c r="A656" s="65"/>
      <c r="B656" s="65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</row>
    <row r="657">
      <c r="A657" s="65"/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</row>
    <row r="658">
      <c r="A658" s="65"/>
      <c r="B658" s="65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</row>
    <row r="659">
      <c r="A659" s="65"/>
      <c r="B659" s="65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</row>
    <row r="660">
      <c r="A660" s="65"/>
      <c r="B660" s="65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</row>
    <row r="661">
      <c r="A661" s="65"/>
      <c r="B661" s="65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</row>
    <row r="662">
      <c r="A662" s="65"/>
      <c r="B662" s="65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</row>
    <row r="663">
      <c r="A663" s="65"/>
      <c r="B663" s="65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</row>
    <row r="664">
      <c r="A664" s="65"/>
      <c r="B664" s="65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</row>
    <row r="665">
      <c r="A665" s="65"/>
      <c r="B665" s="65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</row>
    <row r="666">
      <c r="A666" s="65"/>
      <c r="B666" s="65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</row>
    <row r="667">
      <c r="A667" s="65"/>
      <c r="B667" s="65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</row>
    <row r="668">
      <c r="A668" s="65"/>
      <c r="B668" s="65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</row>
    <row r="669">
      <c r="A669" s="65"/>
      <c r="B669" s="65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</row>
    <row r="670">
      <c r="A670" s="65"/>
      <c r="B670" s="65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</row>
    <row r="671">
      <c r="A671" s="65"/>
      <c r="B671" s="65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</row>
    <row r="672">
      <c r="A672" s="65"/>
      <c r="B672" s="65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</row>
    <row r="673">
      <c r="A673" s="65"/>
      <c r="B673" s="65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</row>
    <row r="674">
      <c r="A674" s="65"/>
      <c r="B674" s="65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</row>
    <row r="675">
      <c r="A675" s="65"/>
      <c r="B675" s="65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</row>
    <row r="676">
      <c r="A676" s="65"/>
      <c r="B676" s="65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</row>
    <row r="677">
      <c r="A677" s="65"/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</row>
    <row r="678">
      <c r="A678" s="65"/>
      <c r="B678" s="65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</row>
    <row r="679">
      <c r="A679" s="65"/>
      <c r="B679" s="65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</row>
    <row r="680">
      <c r="A680" s="65"/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</row>
    <row r="681">
      <c r="A681" s="65"/>
      <c r="B681" s="65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</row>
    <row r="682">
      <c r="A682" s="65"/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</row>
    <row r="683">
      <c r="A683" s="65"/>
      <c r="B683" s="65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</row>
    <row r="684">
      <c r="A684" s="65"/>
      <c r="B684" s="65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</row>
    <row r="685">
      <c r="A685" s="65"/>
      <c r="B685" s="65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</row>
    <row r="686">
      <c r="A686" s="65"/>
      <c r="B686" s="65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</row>
    <row r="687">
      <c r="A687" s="65"/>
      <c r="B687" s="65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</row>
    <row r="688">
      <c r="A688" s="65"/>
      <c r="B688" s="65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</row>
    <row r="689">
      <c r="A689" s="65"/>
      <c r="B689" s="65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</row>
    <row r="690">
      <c r="A690" s="65"/>
      <c r="B690" s="65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</row>
    <row r="691">
      <c r="A691" s="65"/>
      <c r="B691" s="65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</row>
    <row r="692">
      <c r="A692" s="65"/>
      <c r="B692" s="65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</row>
    <row r="693">
      <c r="A693" s="65"/>
      <c r="B693" s="65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</row>
    <row r="694">
      <c r="A694" s="65"/>
      <c r="B694" s="65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</row>
    <row r="695">
      <c r="A695" s="65"/>
      <c r="B695" s="65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</row>
    <row r="696">
      <c r="A696" s="65"/>
      <c r="B696" s="65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</row>
    <row r="697">
      <c r="A697" s="65"/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</row>
    <row r="698">
      <c r="A698" s="65"/>
      <c r="B698" s="65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</row>
    <row r="699">
      <c r="A699" s="65"/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</row>
    <row r="700">
      <c r="A700" s="65"/>
      <c r="B700" s="65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</row>
    <row r="701">
      <c r="A701" s="65"/>
      <c r="B701" s="65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</row>
    <row r="702">
      <c r="A702" s="65"/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</row>
    <row r="703">
      <c r="A703" s="65"/>
      <c r="B703" s="65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</row>
    <row r="704">
      <c r="A704" s="65"/>
      <c r="B704" s="65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</row>
    <row r="705">
      <c r="A705" s="65"/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</row>
    <row r="706">
      <c r="A706" s="65"/>
      <c r="B706" s="65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</row>
    <row r="707">
      <c r="A707" s="65"/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</row>
    <row r="708">
      <c r="A708" s="65"/>
      <c r="B708" s="65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</row>
    <row r="709">
      <c r="A709" s="65"/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</row>
    <row r="710">
      <c r="A710" s="65"/>
      <c r="B710" s="65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</row>
    <row r="711">
      <c r="A711" s="65"/>
      <c r="B711" s="65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</row>
    <row r="712">
      <c r="A712" s="65"/>
      <c r="B712" s="65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</row>
    <row r="713">
      <c r="A713" s="65"/>
      <c r="B713" s="65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</row>
    <row r="714">
      <c r="A714" s="65"/>
      <c r="B714" s="65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</row>
    <row r="715">
      <c r="A715" s="65"/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</row>
    <row r="716">
      <c r="A716" s="65"/>
      <c r="B716" s="65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</row>
    <row r="717">
      <c r="A717" s="65"/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</row>
    <row r="718">
      <c r="A718" s="65"/>
      <c r="B718" s="65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</row>
    <row r="719">
      <c r="A719" s="65"/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</row>
    <row r="720">
      <c r="A720" s="65"/>
      <c r="B720" s="65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</row>
    <row r="721">
      <c r="A721" s="65"/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</row>
    <row r="722">
      <c r="A722" s="65"/>
      <c r="B722" s="65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</row>
    <row r="723">
      <c r="A723" s="65"/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</row>
    <row r="724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</row>
    <row r="725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</row>
    <row r="726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</row>
    <row r="727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</row>
    <row r="728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</row>
    <row r="729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</row>
    <row r="730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</row>
    <row r="73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</row>
    <row r="732">
      <c r="A732" s="65"/>
      <c r="B732" s="65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</row>
    <row r="733">
      <c r="A733" s="65"/>
      <c r="B733" s="65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</row>
    <row r="734">
      <c r="A734" s="65"/>
      <c r="B734" s="65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</row>
    <row r="735">
      <c r="A735" s="65"/>
      <c r="B735" s="65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</row>
    <row r="736">
      <c r="A736" s="65"/>
      <c r="B736" s="65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</row>
    <row r="737">
      <c r="A737" s="65"/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</row>
    <row r="738">
      <c r="A738" s="65"/>
      <c r="B738" s="65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</row>
    <row r="739">
      <c r="A739" s="65"/>
      <c r="B739" s="65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</row>
    <row r="740">
      <c r="A740" s="65"/>
      <c r="B740" s="65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</row>
    <row r="741">
      <c r="A741" s="65"/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</row>
    <row r="742">
      <c r="A742" s="65"/>
      <c r="B742" s="65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</row>
    <row r="743">
      <c r="A743" s="65"/>
      <c r="B743" s="65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</row>
    <row r="744">
      <c r="A744" s="65"/>
      <c r="B744" s="65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</row>
    <row r="745">
      <c r="A745" s="65"/>
      <c r="B745" s="65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</row>
    <row r="746">
      <c r="A746" s="65"/>
      <c r="B746" s="65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</row>
    <row r="747">
      <c r="A747" s="65"/>
      <c r="B747" s="65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</row>
    <row r="748">
      <c r="A748" s="65"/>
      <c r="B748" s="65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</row>
    <row r="749">
      <c r="A749" s="65"/>
      <c r="B749" s="65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</row>
    <row r="750">
      <c r="A750" s="65"/>
      <c r="B750" s="65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</row>
    <row r="751">
      <c r="A751" s="65"/>
      <c r="B751" s="65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</row>
    <row r="752">
      <c r="A752" s="65"/>
      <c r="B752" s="65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</row>
    <row r="753">
      <c r="A753" s="65"/>
      <c r="B753" s="65"/>
      <c r="C753" s="65"/>
      <c r="D753" s="65"/>
      <c r="E753" s="65"/>
      <c r="F753" s="65"/>
      <c r="G753" s="65"/>
      <c r="H753" s="65"/>
      <c r="I753" s="65"/>
      <c r="J753" s="65"/>
      <c r="K753" s="65"/>
      <c r="L753" s="65"/>
      <c r="M753" s="65"/>
      <c r="N753" s="65"/>
      <c r="O753" s="65"/>
      <c r="P753" s="65"/>
      <c r="Q753" s="65"/>
      <c r="R753" s="65"/>
      <c r="S753" s="65"/>
      <c r="T753" s="65"/>
      <c r="U753" s="65"/>
      <c r="V753" s="65"/>
      <c r="W753" s="65"/>
      <c r="X753" s="65"/>
      <c r="Y753" s="65"/>
      <c r="Z753" s="65"/>
      <c r="AA753" s="65"/>
      <c r="AB753" s="65"/>
      <c r="AC753" s="65"/>
      <c r="AD753" s="65"/>
      <c r="AE753" s="65"/>
      <c r="AF753" s="65"/>
    </row>
    <row r="754">
      <c r="A754" s="65"/>
      <c r="B754" s="65"/>
      <c r="C754" s="65"/>
      <c r="D754" s="65"/>
      <c r="E754" s="65"/>
      <c r="F754" s="65"/>
      <c r="G754" s="65"/>
      <c r="H754" s="65"/>
      <c r="I754" s="65"/>
      <c r="J754" s="65"/>
      <c r="K754" s="65"/>
      <c r="L754" s="65"/>
      <c r="M754" s="65"/>
      <c r="N754" s="65"/>
      <c r="O754" s="65"/>
      <c r="P754" s="65"/>
      <c r="Q754" s="65"/>
      <c r="R754" s="65"/>
      <c r="S754" s="65"/>
      <c r="T754" s="65"/>
      <c r="U754" s="65"/>
      <c r="V754" s="65"/>
      <c r="W754" s="65"/>
      <c r="X754" s="65"/>
      <c r="Y754" s="65"/>
      <c r="Z754" s="65"/>
      <c r="AA754" s="65"/>
      <c r="AB754" s="65"/>
      <c r="AC754" s="65"/>
      <c r="AD754" s="65"/>
      <c r="AE754" s="65"/>
      <c r="AF754" s="65"/>
    </row>
    <row r="755">
      <c r="A755" s="65"/>
      <c r="B755" s="65"/>
      <c r="C755" s="65"/>
      <c r="D755" s="65"/>
      <c r="E755" s="65"/>
      <c r="F755" s="65"/>
      <c r="G755" s="65"/>
      <c r="H755" s="65"/>
      <c r="I755" s="65"/>
      <c r="J755" s="65"/>
      <c r="K755" s="65"/>
      <c r="L755" s="65"/>
      <c r="M755" s="65"/>
      <c r="N755" s="65"/>
      <c r="O755" s="65"/>
      <c r="P755" s="65"/>
      <c r="Q755" s="65"/>
      <c r="R755" s="65"/>
      <c r="S755" s="65"/>
      <c r="T755" s="65"/>
      <c r="U755" s="65"/>
      <c r="V755" s="65"/>
      <c r="W755" s="65"/>
      <c r="X755" s="65"/>
      <c r="Y755" s="65"/>
      <c r="Z755" s="65"/>
      <c r="AA755" s="65"/>
      <c r="AB755" s="65"/>
      <c r="AC755" s="65"/>
      <c r="AD755" s="65"/>
      <c r="AE755" s="65"/>
      <c r="AF755" s="65"/>
    </row>
    <row r="756">
      <c r="A756" s="65"/>
      <c r="B756" s="65"/>
      <c r="C756" s="65"/>
      <c r="D756" s="65"/>
      <c r="E756" s="65"/>
      <c r="F756" s="65"/>
      <c r="G756" s="65"/>
      <c r="H756" s="65"/>
      <c r="I756" s="65"/>
      <c r="J756" s="65"/>
      <c r="K756" s="65"/>
      <c r="L756" s="65"/>
      <c r="M756" s="65"/>
      <c r="N756" s="65"/>
      <c r="O756" s="65"/>
      <c r="P756" s="65"/>
      <c r="Q756" s="65"/>
      <c r="R756" s="65"/>
      <c r="S756" s="65"/>
      <c r="T756" s="65"/>
      <c r="U756" s="65"/>
      <c r="V756" s="65"/>
      <c r="W756" s="65"/>
      <c r="X756" s="65"/>
      <c r="Y756" s="65"/>
      <c r="Z756" s="65"/>
      <c r="AA756" s="65"/>
      <c r="AB756" s="65"/>
      <c r="AC756" s="65"/>
      <c r="AD756" s="65"/>
      <c r="AE756" s="65"/>
      <c r="AF756" s="65"/>
    </row>
    <row r="757">
      <c r="A757" s="65"/>
      <c r="B757" s="65"/>
      <c r="C757" s="65"/>
      <c r="D757" s="65"/>
      <c r="E757" s="65"/>
      <c r="F757" s="65"/>
      <c r="G757" s="65"/>
      <c r="H757" s="65"/>
      <c r="I757" s="65"/>
      <c r="J757" s="65"/>
      <c r="K757" s="65"/>
      <c r="L757" s="65"/>
      <c r="M757" s="65"/>
      <c r="N757" s="65"/>
      <c r="O757" s="65"/>
      <c r="P757" s="65"/>
      <c r="Q757" s="65"/>
      <c r="R757" s="65"/>
      <c r="S757" s="65"/>
      <c r="T757" s="65"/>
      <c r="U757" s="65"/>
      <c r="V757" s="65"/>
      <c r="W757" s="65"/>
      <c r="X757" s="65"/>
      <c r="Y757" s="65"/>
      <c r="Z757" s="65"/>
      <c r="AA757" s="65"/>
      <c r="AB757" s="65"/>
      <c r="AC757" s="65"/>
      <c r="AD757" s="65"/>
      <c r="AE757" s="65"/>
      <c r="AF757" s="65"/>
    </row>
    <row r="758">
      <c r="A758" s="65"/>
      <c r="B758" s="65"/>
      <c r="C758" s="65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  <c r="W758" s="65"/>
      <c r="X758" s="65"/>
      <c r="Y758" s="65"/>
      <c r="Z758" s="65"/>
      <c r="AA758" s="65"/>
      <c r="AB758" s="65"/>
      <c r="AC758" s="65"/>
      <c r="AD758" s="65"/>
      <c r="AE758" s="65"/>
      <c r="AF758" s="65"/>
    </row>
    <row r="759">
      <c r="A759" s="65"/>
      <c r="B759" s="65"/>
      <c r="C759" s="65"/>
      <c r="D759" s="65"/>
      <c r="E759" s="65"/>
      <c r="F759" s="65"/>
      <c r="G759" s="65"/>
      <c r="H759" s="65"/>
      <c r="I759" s="65"/>
      <c r="J759" s="65"/>
      <c r="K759" s="65"/>
      <c r="L759" s="65"/>
      <c r="M759" s="65"/>
      <c r="N759" s="65"/>
      <c r="O759" s="65"/>
      <c r="P759" s="65"/>
      <c r="Q759" s="65"/>
      <c r="R759" s="65"/>
      <c r="S759" s="65"/>
      <c r="T759" s="65"/>
      <c r="U759" s="65"/>
      <c r="V759" s="65"/>
      <c r="W759" s="65"/>
      <c r="X759" s="65"/>
      <c r="Y759" s="65"/>
      <c r="Z759" s="65"/>
      <c r="AA759" s="65"/>
      <c r="AB759" s="65"/>
      <c r="AC759" s="65"/>
      <c r="AD759" s="65"/>
      <c r="AE759" s="65"/>
      <c r="AF759" s="65"/>
    </row>
    <row r="760">
      <c r="A760" s="65"/>
      <c r="B760" s="65"/>
      <c r="C760" s="65"/>
      <c r="D760" s="65"/>
      <c r="E760" s="65"/>
      <c r="F760" s="65"/>
      <c r="G760" s="65"/>
      <c r="H760" s="65"/>
      <c r="I760" s="65"/>
      <c r="J760" s="65"/>
      <c r="K760" s="65"/>
      <c r="L760" s="65"/>
      <c r="M760" s="65"/>
      <c r="N760" s="65"/>
      <c r="O760" s="65"/>
      <c r="P760" s="65"/>
      <c r="Q760" s="65"/>
      <c r="R760" s="65"/>
      <c r="S760" s="65"/>
      <c r="T760" s="65"/>
      <c r="U760" s="65"/>
      <c r="V760" s="65"/>
      <c r="W760" s="65"/>
      <c r="X760" s="65"/>
      <c r="Y760" s="65"/>
      <c r="Z760" s="65"/>
      <c r="AA760" s="65"/>
      <c r="AB760" s="65"/>
      <c r="AC760" s="65"/>
      <c r="AD760" s="65"/>
      <c r="AE760" s="65"/>
      <c r="AF760" s="65"/>
    </row>
    <row r="761">
      <c r="A761" s="65"/>
      <c r="B761" s="65"/>
      <c r="C761" s="65"/>
      <c r="D761" s="65"/>
      <c r="E761" s="65"/>
      <c r="F761" s="65"/>
      <c r="G761" s="65"/>
      <c r="H761" s="65"/>
      <c r="I761" s="65"/>
      <c r="J761" s="65"/>
      <c r="K761" s="65"/>
      <c r="L761" s="65"/>
      <c r="M761" s="65"/>
      <c r="N761" s="65"/>
      <c r="O761" s="65"/>
      <c r="P761" s="65"/>
      <c r="Q761" s="65"/>
      <c r="R761" s="65"/>
      <c r="S761" s="65"/>
      <c r="T761" s="65"/>
      <c r="U761" s="65"/>
      <c r="V761" s="65"/>
      <c r="W761" s="65"/>
      <c r="X761" s="65"/>
      <c r="Y761" s="65"/>
      <c r="Z761" s="65"/>
      <c r="AA761" s="65"/>
      <c r="AB761" s="65"/>
      <c r="AC761" s="65"/>
      <c r="AD761" s="65"/>
      <c r="AE761" s="65"/>
      <c r="AF761" s="65"/>
    </row>
    <row r="762">
      <c r="A762" s="65"/>
      <c r="B762" s="65"/>
      <c r="C762" s="65"/>
      <c r="D762" s="65"/>
      <c r="E762" s="65"/>
      <c r="F762" s="65"/>
      <c r="G762" s="65"/>
      <c r="H762" s="65"/>
      <c r="I762" s="65"/>
      <c r="J762" s="65"/>
      <c r="K762" s="65"/>
      <c r="L762" s="65"/>
      <c r="M762" s="65"/>
      <c r="N762" s="65"/>
      <c r="O762" s="65"/>
      <c r="P762" s="65"/>
      <c r="Q762" s="65"/>
      <c r="R762" s="65"/>
      <c r="S762" s="65"/>
      <c r="T762" s="65"/>
      <c r="U762" s="65"/>
      <c r="V762" s="65"/>
      <c r="W762" s="65"/>
      <c r="X762" s="65"/>
      <c r="Y762" s="65"/>
      <c r="Z762" s="65"/>
      <c r="AA762" s="65"/>
      <c r="AB762" s="65"/>
      <c r="AC762" s="65"/>
      <c r="AD762" s="65"/>
      <c r="AE762" s="65"/>
      <c r="AF762" s="65"/>
    </row>
    <row r="763">
      <c r="A763" s="65"/>
      <c r="B763" s="65"/>
      <c r="C763" s="65"/>
      <c r="D763" s="65"/>
      <c r="E763" s="65"/>
      <c r="F763" s="65"/>
      <c r="G763" s="65"/>
      <c r="H763" s="65"/>
      <c r="I763" s="65"/>
      <c r="J763" s="65"/>
      <c r="K763" s="65"/>
      <c r="L763" s="65"/>
      <c r="M763" s="65"/>
      <c r="N763" s="65"/>
      <c r="O763" s="65"/>
      <c r="P763" s="65"/>
      <c r="Q763" s="65"/>
      <c r="R763" s="65"/>
      <c r="S763" s="65"/>
      <c r="T763" s="65"/>
      <c r="U763" s="65"/>
      <c r="V763" s="65"/>
      <c r="W763" s="65"/>
      <c r="X763" s="65"/>
      <c r="Y763" s="65"/>
      <c r="Z763" s="65"/>
      <c r="AA763" s="65"/>
      <c r="AB763" s="65"/>
      <c r="AC763" s="65"/>
      <c r="AD763" s="65"/>
      <c r="AE763" s="65"/>
      <c r="AF763" s="65"/>
    </row>
    <row r="764">
      <c r="A764" s="65"/>
      <c r="B764" s="65"/>
      <c r="C764" s="65"/>
      <c r="D764" s="65"/>
      <c r="E764" s="65"/>
      <c r="F764" s="65"/>
      <c r="G764" s="65"/>
      <c r="H764" s="65"/>
      <c r="I764" s="65"/>
      <c r="J764" s="65"/>
      <c r="K764" s="65"/>
      <c r="L764" s="65"/>
      <c r="M764" s="65"/>
      <c r="N764" s="65"/>
      <c r="O764" s="65"/>
      <c r="P764" s="65"/>
      <c r="Q764" s="65"/>
      <c r="R764" s="65"/>
      <c r="S764" s="65"/>
      <c r="T764" s="65"/>
      <c r="U764" s="65"/>
      <c r="V764" s="65"/>
      <c r="W764" s="65"/>
      <c r="X764" s="65"/>
      <c r="Y764" s="65"/>
      <c r="Z764" s="65"/>
      <c r="AA764" s="65"/>
      <c r="AB764" s="65"/>
      <c r="AC764" s="65"/>
      <c r="AD764" s="65"/>
      <c r="AE764" s="65"/>
      <c r="AF764" s="65"/>
    </row>
    <row r="765">
      <c r="A765" s="65"/>
      <c r="B765" s="65"/>
      <c r="C765" s="65"/>
      <c r="D765" s="65"/>
      <c r="E765" s="65"/>
      <c r="F765" s="65"/>
      <c r="G765" s="65"/>
      <c r="H765" s="65"/>
      <c r="I765" s="65"/>
      <c r="J765" s="65"/>
      <c r="K765" s="65"/>
      <c r="L765" s="65"/>
      <c r="M765" s="65"/>
      <c r="N765" s="65"/>
      <c r="O765" s="65"/>
      <c r="P765" s="65"/>
      <c r="Q765" s="65"/>
      <c r="R765" s="65"/>
      <c r="S765" s="65"/>
      <c r="T765" s="65"/>
      <c r="U765" s="65"/>
      <c r="V765" s="65"/>
      <c r="W765" s="65"/>
      <c r="X765" s="65"/>
      <c r="Y765" s="65"/>
      <c r="Z765" s="65"/>
      <c r="AA765" s="65"/>
      <c r="AB765" s="65"/>
      <c r="AC765" s="65"/>
      <c r="AD765" s="65"/>
      <c r="AE765" s="65"/>
      <c r="AF765" s="65"/>
    </row>
    <row r="766">
      <c r="A766" s="65"/>
      <c r="B766" s="65"/>
      <c r="C766" s="65"/>
      <c r="D766" s="65"/>
      <c r="E766" s="65"/>
      <c r="F766" s="65"/>
      <c r="G766" s="65"/>
      <c r="H766" s="65"/>
      <c r="I766" s="65"/>
      <c r="J766" s="65"/>
      <c r="K766" s="65"/>
      <c r="L766" s="65"/>
      <c r="M766" s="65"/>
      <c r="N766" s="65"/>
      <c r="O766" s="65"/>
      <c r="P766" s="65"/>
      <c r="Q766" s="65"/>
      <c r="R766" s="65"/>
      <c r="S766" s="65"/>
      <c r="T766" s="65"/>
      <c r="U766" s="65"/>
      <c r="V766" s="65"/>
      <c r="W766" s="65"/>
      <c r="X766" s="65"/>
      <c r="Y766" s="65"/>
      <c r="Z766" s="65"/>
      <c r="AA766" s="65"/>
      <c r="AB766" s="65"/>
      <c r="AC766" s="65"/>
      <c r="AD766" s="65"/>
      <c r="AE766" s="65"/>
      <c r="AF766" s="65"/>
    </row>
    <row r="767">
      <c r="A767" s="65"/>
      <c r="B767" s="65"/>
      <c r="C767" s="65"/>
      <c r="D767" s="65"/>
      <c r="E767" s="65"/>
      <c r="F767" s="65"/>
      <c r="G767" s="65"/>
      <c r="H767" s="65"/>
      <c r="I767" s="65"/>
      <c r="J767" s="65"/>
      <c r="K767" s="65"/>
      <c r="L767" s="65"/>
      <c r="M767" s="65"/>
      <c r="N767" s="65"/>
      <c r="O767" s="65"/>
      <c r="P767" s="65"/>
      <c r="Q767" s="65"/>
      <c r="R767" s="65"/>
      <c r="S767" s="65"/>
      <c r="T767" s="65"/>
      <c r="U767" s="65"/>
      <c r="V767" s="65"/>
      <c r="W767" s="65"/>
      <c r="X767" s="65"/>
      <c r="Y767" s="65"/>
      <c r="Z767" s="65"/>
      <c r="AA767" s="65"/>
      <c r="AB767" s="65"/>
      <c r="AC767" s="65"/>
      <c r="AD767" s="65"/>
      <c r="AE767" s="65"/>
      <c r="AF767" s="65"/>
    </row>
    <row r="768">
      <c r="A768" s="65"/>
      <c r="B768" s="65"/>
      <c r="C768" s="65"/>
      <c r="D768" s="65"/>
      <c r="E768" s="65"/>
      <c r="F768" s="65"/>
      <c r="G768" s="65"/>
      <c r="H768" s="65"/>
      <c r="I768" s="65"/>
      <c r="J768" s="65"/>
      <c r="K768" s="65"/>
      <c r="L768" s="65"/>
      <c r="M768" s="65"/>
      <c r="N768" s="65"/>
      <c r="O768" s="65"/>
      <c r="P768" s="65"/>
      <c r="Q768" s="65"/>
      <c r="R768" s="65"/>
      <c r="S768" s="65"/>
      <c r="T768" s="65"/>
      <c r="U768" s="65"/>
      <c r="V768" s="65"/>
      <c r="W768" s="65"/>
      <c r="X768" s="65"/>
      <c r="Y768" s="65"/>
      <c r="Z768" s="65"/>
      <c r="AA768" s="65"/>
      <c r="AB768" s="65"/>
      <c r="AC768" s="65"/>
      <c r="AD768" s="65"/>
      <c r="AE768" s="65"/>
      <c r="AF768" s="65"/>
    </row>
    <row r="769">
      <c r="A769" s="65"/>
      <c r="B769" s="65"/>
      <c r="C769" s="65"/>
      <c r="D769" s="65"/>
      <c r="E769" s="65"/>
      <c r="F769" s="65"/>
      <c r="G769" s="65"/>
      <c r="H769" s="65"/>
      <c r="I769" s="65"/>
      <c r="J769" s="65"/>
      <c r="K769" s="65"/>
      <c r="L769" s="65"/>
      <c r="M769" s="65"/>
      <c r="N769" s="65"/>
      <c r="O769" s="65"/>
      <c r="P769" s="65"/>
      <c r="Q769" s="65"/>
      <c r="R769" s="65"/>
      <c r="S769" s="65"/>
      <c r="T769" s="65"/>
      <c r="U769" s="65"/>
      <c r="V769" s="65"/>
      <c r="W769" s="65"/>
      <c r="X769" s="65"/>
      <c r="Y769" s="65"/>
      <c r="Z769" s="65"/>
      <c r="AA769" s="65"/>
      <c r="AB769" s="65"/>
      <c r="AC769" s="65"/>
      <c r="AD769" s="65"/>
      <c r="AE769" s="65"/>
      <c r="AF769" s="65"/>
    </row>
    <row r="770">
      <c r="A770" s="65"/>
      <c r="B770" s="65"/>
      <c r="C770" s="65"/>
      <c r="D770" s="65"/>
      <c r="E770" s="65"/>
      <c r="F770" s="65"/>
      <c r="G770" s="65"/>
      <c r="H770" s="65"/>
      <c r="I770" s="65"/>
      <c r="J770" s="65"/>
      <c r="K770" s="65"/>
      <c r="L770" s="65"/>
      <c r="M770" s="65"/>
      <c r="N770" s="65"/>
      <c r="O770" s="65"/>
      <c r="P770" s="65"/>
      <c r="Q770" s="65"/>
      <c r="R770" s="65"/>
      <c r="S770" s="65"/>
      <c r="T770" s="65"/>
      <c r="U770" s="65"/>
      <c r="V770" s="65"/>
      <c r="W770" s="65"/>
      <c r="X770" s="65"/>
      <c r="Y770" s="65"/>
      <c r="Z770" s="65"/>
      <c r="AA770" s="65"/>
      <c r="AB770" s="65"/>
      <c r="AC770" s="65"/>
      <c r="AD770" s="65"/>
      <c r="AE770" s="65"/>
      <c r="AF770" s="65"/>
    </row>
    <row r="771">
      <c r="A771" s="65"/>
      <c r="B771" s="65"/>
      <c r="C771" s="65"/>
      <c r="D771" s="65"/>
      <c r="E771" s="65"/>
      <c r="F771" s="65"/>
      <c r="G771" s="65"/>
      <c r="H771" s="65"/>
      <c r="I771" s="65"/>
      <c r="J771" s="65"/>
      <c r="K771" s="65"/>
      <c r="L771" s="65"/>
      <c r="M771" s="65"/>
      <c r="N771" s="65"/>
      <c r="O771" s="65"/>
      <c r="P771" s="65"/>
      <c r="Q771" s="65"/>
      <c r="R771" s="65"/>
      <c r="S771" s="65"/>
      <c r="T771" s="65"/>
      <c r="U771" s="65"/>
      <c r="V771" s="65"/>
      <c r="W771" s="65"/>
      <c r="X771" s="65"/>
      <c r="Y771" s="65"/>
      <c r="Z771" s="65"/>
      <c r="AA771" s="65"/>
      <c r="AB771" s="65"/>
      <c r="AC771" s="65"/>
      <c r="AD771" s="65"/>
      <c r="AE771" s="65"/>
      <c r="AF771" s="65"/>
    </row>
    <row r="772">
      <c r="A772" s="65"/>
      <c r="B772" s="65"/>
      <c r="C772" s="65"/>
      <c r="D772" s="65"/>
      <c r="E772" s="65"/>
      <c r="F772" s="65"/>
      <c r="G772" s="65"/>
      <c r="H772" s="65"/>
      <c r="I772" s="65"/>
      <c r="J772" s="65"/>
      <c r="K772" s="65"/>
      <c r="L772" s="65"/>
      <c r="M772" s="65"/>
      <c r="N772" s="65"/>
      <c r="O772" s="65"/>
      <c r="P772" s="65"/>
      <c r="Q772" s="65"/>
      <c r="R772" s="65"/>
      <c r="S772" s="65"/>
      <c r="T772" s="65"/>
      <c r="U772" s="65"/>
      <c r="V772" s="65"/>
      <c r="W772" s="65"/>
      <c r="X772" s="65"/>
      <c r="Y772" s="65"/>
      <c r="Z772" s="65"/>
      <c r="AA772" s="65"/>
      <c r="AB772" s="65"/>
      <c r="AC772" s="65"/>
      <c r="AD772" s="65"/>
      <c r="AE772" s="65"/>
      <c r="AF772" s="65"/>
    </row>
    <row r="773">
      <c r="A773" s="65"/>
      <c r="B773" s="65"/>
      <c r="C773" s="65"/>
      <c r="D773" s="65"/>
      <c r="E773" s="65"/>
      <c r="F773" s="65"/>
      <c r="G773" s="65"/>
      <c r="H773" s="65"/>
      <c r="I773" s="65"/>
      <c r="J773" s="65"/>
      <c r="K773" s="65"/>
      <c r="L773" s="65"/>
      <c r="M773" s="65"/>
      <c r="N773" s="65"/>
      <c r="O773" s="65"/>
      <c r="P773" s="65"/>
      <c r="Q773" s="65"/>
      <c r="R773" s="65"/>
      <c r="S773" s="65"/>
      <c r="T773" s="65"/>
      <c r="U773" s="65"/>
      <c r="V773" s="65"/>
      <c r="W773" s="65"/>
      <c r="X773" s="65"/>
      <c r="Y773" s="65"/>
      <c r="Z773" s="65"/>
      <c r="AA773" s="65"/>
      <c r="AB773" s="65"/>
      <c r="AC773" s="65"/>
      <c r="AD773" s="65"/>
      <c r="AE773" s="65"/>
      <c r="AF773" s="65"/>
    </row>
    <row r="774">
      <c r="A774" s="65"/>
      <c r="B774" s="65"/>
      <c r="C774" s="65"/>
      <c r="D774" s="65"/>
      <c r="E774" s="65"/>
      <c r="F774" s="65"/>
      <c r="G774" s="65"/>
      <c r="H774" s="65"/>
      <c r="I774" s="65"/>
      <c r="J774" s="65"/>
      <c r="K774" s="65"/>
      <c r="L774" s="65"/>
      <c r="M774" s="65"/>
      <c r="N774" s="65"/>
      <c r="O774" s="65"/>
      <c r="P774" s="65"/>
      <c r="Q774" s="65"/>
      <c r="R774" s="65"/>
      <c r="S774" s="65"/>
      <c r="T774" s="65"/>
      <c r="U774" s="65"/>
      <c r="V774" s="65"/>
      <c r="W774" s="65"/>
      <c r="X774" s="65"/>
      <c r="Y774" s="65"/>
      <c r="Z774" s="65"/>
      <c r="AA774" s="65"/>
      <c r="AB774" s="65"/>
      <c r="AC774" s="65"/>
      <c r="AD774" s="65"/>
      <c r="AE774" s="65"/>
      <c r="AF774" s="65"/>
    </row>
    <row r="775">
      <c r="A775" s="65"/>
      <c r="B775" s="65"/>
      <c r="C775" s="65"/>
      <c r="D775" s="65"/>
      <c r="E775" s="65"/>
      <c r="F775" s="65"/>
      <c r="G775" s="65"/>
      <c r="H775" s="65"/>
      <c r="I775" s="65"/>
      <c r="J775" s="65"/>
      <c r="K775" s="65"/>
      <c r="L775" s="65"/>
      <c r="M775" s="65"/>
      <c r="N775" s="65"/>
      <c r="O775" s="65"/>
      <c r="P775" s="65"/>
      <c r="Q775" s="65"/>
      <c r="R775" s="65"/>
      <c r="S775" s="65"/>
      <c r="T775" s="65"/>
      <c r="U775" s="65"/>
      <c r="V775" s="65"/>
      <c r="W775" s="65"/>
      <c r="X775" s="65"/>
      <c r="Y775" s="65"/>
      <c r="Z775" s="65"/>
      <c r="AA775" s="65"/>
      <c r="AB775" s="65"/>
      <c r="AC775" s="65"/>
      <c r="AD775" s="65"/>
      <c r="AE775" s="65"/>
      <c r="AF775" s="65"/>
    </row>
    <row r="776">
      <c r="A776" s="65"/>
      <c r="B776" s="65"/>
      <c r="C776" s="65"/>
      <c r="D776" s="65"/>
      <c r="E776" s="65"/>
      <c r="F776" s="65"/>
      <c r="G776" s="65"/>
      <c r="H776" s="65"/>
      <c r="I776" s="65"/>
      <c r="J776" s="65"/>
      <c r="K776" s="65"/>
      <c r="L776" s="65"/>
      <c r="M776" s="65"/>
      <c r="N776" s="65"/>
      <c r="O776" s="65"/>
      <c r="P776" s="65"/>
      <c r="Q776" s="65"/>
      <c r="R776" s="65"/>
      <c r="S776" s="65"/>
      <c r="T776" s="65"/>
      <c r="U776" s="65"/>
      <c r="V776" s="65"/>
      <c r="W776" s="65"/>
      <c r="X776" s="65"/>
      <c r="Y776" s="65"/>
      <c r="Z776" s="65"/>
      <c r="AA776" s="65"/>
      <c r="AB776" s="65"/>
      <c r="AC776" s="65"/>
      <c r="AD776" s="65"/>
      <c r="AE776" s="65"/>
      <c r="AF776" s="65"/>
    </row>
    <row r="777">
      <c r="A777" s="65"/>
      <c r="B777" s="65"/>
      <c r="C777" s="65"/>
      <c r="D777" s="65"/>
      <c r="E777" s="65"/>
      <c r="F777" s="65"/>
      <c r="G777" s="65"/>
      <c r="H777" s="65"/>
      <c r="I777" s="65"/>
      <c r="J777" s="65"/>
      <c r="K777" s="65"/>
      <c r="L777" s="65"/>
      <c r="M777" s="65"/>
      <c r="N777" s="65"/>
      <c r="O777" s="65"/>
      <c r="P777" s="65"/>
      <c r="Q777" s="65"/>
      <c r="R777" s="65"/>
      <c r="S777" s="65"/>
      <c r="T777" s="65"/>
      <c r="U777" s="65"/>
      <c r="V777" s="65"/>
      <c r="W777" s="65"/>
      <c r="X777" s="65"/>
      <c r="Y777" s="65"/>
      <c r="Z777" s="65"/>
      <c r="AA777" s="65"/>
      <c r="AB777" s="65"/>
      <c r="AC777" s="65"/>
      <c r="AD777" s="65"/>
      <c r="AE777" s="65"/>
      <c r="AF777" s="65"/>
    </row>
    <row r="778">
      <c r="A778" s="65"/>
      <c r="B778" s="65"/>
      <c r="C778" s="65"/>
      <c r="D778" s="65"/>
      <c r="E778" s="65"/>
      <c r="F778" s="65"/>
      <c r="G778" s="65"/>
      <c r="H778" s="65"/>
      <c r="I778" s="65"/>
      <c r="J778" s="65"/>
      <c r="K778" s="65"/>
      <c r="L778" s="65"/>
      <c r="M778" s="65"/>
      <c r="N778" s="65"/>
      <c r="O778" s="65"/>
      <c r="P778" s="65"/>
      <c r="Q778" s="65"/>
      <c r="R778" s="65"/>
      <c r="S778" s="65"/>
      <c r="T778" s="65"/>
      <c r="U778" s="65"/>
      <c r="V778" s="65"/>
      <c r="W778" s="65"/>
      <c r="X778" s="65"/>
      <c r="Y778" s="65"/>
      <c r="Z778" s="65"/>
      <c r="AA778" s="65"/>
      <c r="AB778" s="65"/>
      <c r="AC778" s="65"/>
      <c r="AD778" s="65"/>
      <c r="AE778" s="65"/>
      <c r="AF778" s="65"/>
    </row>
    <row r="779">
      <c r="A779" s="65"/>
      <c r="B779" s="65"/>
      <c r="C779" s="65"/>
      <c r="D779" s="65"/>
      <c r="E779" s="65"/>
      <c r="F779" s="65"/>
      <c r="G779" s="65"/>
      <c r="H779" s="65"/>
      <c r="I779" s="65"/>
      <c r="J779" s="65"/>
      <c r="K779" s="65"/>
      <c r="L779" s="65"/>
      <c r="M779" s="65"/>
      <c r="N779" s="65"/>
      <c r="O779" s="65"/>
      <c r="P779" s="65"/>
      <c r="Q779" s="65"/>
      <c r="R779" s="65"/>
      <c r="S779" s="65"/>
      <c r="T779" s="65"/>
      <c r="U779" s="65"/>
      <c r="V779" s="65"/>
      <c r="W779" s="65"/>
      <c r="X779" s="65"/>
      <c r="Y779" s="65"/>
      <c r="Z779" s="65"/>
      <c r="AA779" s="65"/>
      <c r="AB779" s="65"/>
      <c r="AC779" s="65"/>
      <c r="AD779" s="65"/>
      <c r="AE779" s="65"/>
      <c r="AF779" s="65"/>
    </row>
    <row r="780">
      <c r="A780" s="65"/>
      <c r="B780" s="65"/>
      <c r="C780" s="65"/>
      <c r="D780" s="65"/>
      <c r="E780" s="65"/>
      <c r="F780" s="65"/>
      <c r="G780" s="65"/>
      <c r="H780" s="65"/>
      <c r="I780" s="65"/>
      <c r="J780" s="65"/>
      <c r="K780" s="65"/>
      <c r="L780" s="65"/>
      <c r="M780" s="65"/>
      <c r="N780" s="65"/>
      <c r="O780" s="65"/>
      <c r="P780" s="65"/>
      <c r="Q780" s="65"/>
      <c r="R780" s="65"/>
      <c r="S780" s="65"/>
      <c r="T780" s="65"/>
      <c r="U780" s="65"/>
      <c r="V780" s="65"/>
      <c r="W780" s="65"/>
      <c r="X780" s="65"/>
      <c r="Y780" s="65"/>
      <c r="Z780" s="65"/>
      <c r="AA780" s="65"/>
      <c r="AB780" s="65"/>
      <c r="AC780" s="65"/>
      <c r="AD780" s="65"/>
      <c r="AE780" s="65"/>
      <c r="AF780" s="65"/>
    </row>
    <row r="781">
      <c r="A781" s="65"/>
      <c r="B781" s="65"/>
      <c r="C781" s="65"/>
      <c r="D781" s="65"/>
      <c r="E781" s="65"/>
      <c r="F781" s="65"/>
      <c r="G781" s="65"/>
      <c r="H781" s="65"/>
      <c r="I781" s="65"/>
      <c r="J781" s="65"/>
      <c r="K781" s="65"/>
      <c r="L781" s="65"/>
      <c r="M781" s="65"/>
      <c r="N781" s="65"/>
      <c r="O781" s="65"/>
      <c r="P781" s="65"/>
      <c r="Q781" s="65"/>
      <c r="R781" s="65"/>
      <c r="S781" s="65"/>
      <c r="T781" s="65"/>
      <c r="U781" s="65"/>
      <c r="V781" s="65"/>
      <c r="W781" s="65"/>
      <c r="X781" s="65"/>
      <c r="Y781" s="65"/>
      <c r="Z781" s="65"/>
      <c r="AA781" s="65"/>
      <c r="AB781" s="65"/>
      <c r="AC781" s="65"/>
      <c r="AD781" s="65"/>
      <c r="AE781" s="65"/>
      <c r="AF781" s="65"/>
    </row>
    <row r="782">
      <c r="A782" s="65"/>
      <c r="B782" s="65"/>
      <c r="C782" s="65"/>
      <c r="D782" s="65"/>
      <c r="E782" s="65"/>
      <c r="F782" s="65"/>
      <c r="G782" s="65"/>
      <c r="H782" s="65"/>
      <c r="I782" s="65"/>
      <c r="J782" s="65"/>
      <c r="K782" s="65"/>
      <c r="L782" s="65"/>
      <c r="M782" s="65"/>
      <c r="N782" s="65"/>
      <c r="O782" s="65"/>
      <c r="P782" s="65"/>
      <c r="Q782" s="65"/>
      <c r="R782" s="65"/>
      <c r="S782" s="65"/>
      <c r="T782" s="65"/>
      <c r="U782" s="65"/>
      <c r="V782" s="65"/>
      <c r="W782" s="65"/>
      <c r="X782" s="65"/>
      <c r="Y782" s="65"/>
      <c r="Z782" s="65"/>
      <c r="AA782" s="65"/>
      <c r="AB782" s="65"/>
      <c r="AC782" s="65"/>
      <c r="AD782" s="65"/>
      <c r="AE782" s="65"/>
      <c r="AF782" s="65"/>
    </row>
  </sheetData>
  <mergeCells count="38">
    <mergeCell ref="K23:L23"/>
    <mergeCell ref="M23:N23"/>
    <mergeCell ref="O23:P23"/>
    <mergeCell ref="Q23:R23"/>
    <mergeCell ref="Q56:R56"/>
    <mergeCell ref="O59:R59"/>
    <mergeCell ref="Q108:R108"/>
    <mergeCell ref="O111:R111"/>
    <mergeCell ref="C1:I1"/>
    <mergeCell ref="Q2:R2"/>
    <mergeCell ref="O5:R5"/>
    <mergeCell ref="S5:U5"/>
    <mergeCell ref="V5:X5"/>
    <mergeCell ref="C23:D23"/>
    <mergeCell ref="E23:F23"/>
    <mergeCell ref="S23:T23"/>
    <mergeCell ref="K77:L77"/>
    <mergeCell ref="M77:N77"/>
    <mergeCell ref="O77:P77"/>
    <mergeCell ref="Q77:R77"/>
    <mergeCell ref="S77:T77"/>
    <mergeCell ref="G23:H23"/>
    <mergeCell ref="I23:J23"/>
    <mergeCell ref="C54:F54"/>
    <mergeCell ref="C77:D77"/>
    <mergeCell ref="E77:F77"/>
    <mergeCell ref="G77:H77"/>
    <mergeCell ref="I77:J77"/>
    <mergeCell ref="O129:P129"/>
    <mergeCell ref="Q129:R129"/>
    <mergeCell ref="S129:T129"/>
    <mergeCell ref="C106:F106"/>
    <mergeCell ref="C129:D129"/>
    <mergeCell ref="E129:F129"/>
    <mergeCell ref="G129:H129"/>
    <mergeCell ref="I129:J129"/>
    <mergeCell ref="K129:L129"/>
    <mergeCell ref="M129:N129"/>
  </mergeCells>
  <drawing r:id="rId1"/>
</worksheet>
</file>