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30" windowWidth="16545" windowHeight="7230" activeTab="2"/>
  </bookViews>
  <sheets>
    <sheet name="S" sheetId="20" r:id="rId1"/>
    <sheet name="D" sheetId="12" r:id="rId2"/>
    <sheet name="All1" sheetId="13" r:id="rId3"/>
    <sheet name="Open1" sheetId="14" r:id="rId4"/>
    <sheet name="Trans1" sheetId="15" r:id="rId5"/>
    <sheet name="Closed1" sheetId="16" r:id="rId6"/>
    <sheet name="V7" sheetId="17" r:id="rId7"/>
    <sheet name="V8" sheetId="18" r:id="rId8"/>
    <sheet name="V9" sheetId="19" r:id="rId9"/>
    <sheet name="H7" sheetId="21" r:id="rId10"/>
    <sheet name="H75" sheetId="22" r:id="rId11"/>
    <sheet name="H8" sheetId="23" r:id="rId12"/>
    <sheet name="HUV" sheetId="24" r:id="rId13"/>
    <sheet name="HUV_JLAB" sheetId="25" r:id="rId14"/>
    <sheet name="HUV12_JLAB" sheetId="26" r:id="rId15"/>
  </sheets>
  <calcPr calcId="145621"/>
  <fileRecoveryPr repairLoad="1"/>
</workbook>
</file>

<file path=xl/calcChain.xml><?xml version="1.0" encoding="utf-8"?>
<calcChain xmlns="http://schemas.openxmlformats.org/spreadsheetml/2006/main">
  <c r="G32" i="13" l="1"/>
  <c r="H32" i="13" s="1"/>
  <c r="G29" i="13"/>
  <c r="H29" i="13"/>
  <c r="G26" i="13"/>
  <c r="H26" i="13" s="1"/>
  <c r="E34" i="13"/>
  <c r="E33" i="13"/>
  <c r="E32" i="13"/>
  <c r="E31" i="13"/>
  <c r="E30" i="13"/>
  <c r="E29" i="13"/>
  <c r="E28" i="13"/>
  <c r="E27" i="13"/>
  <c r="E26" i="13"/>
  <c r="C34" i="13"/>
  <c r="C33" i="13"/>
  <c r="C32" i="13"/>
  <c r="C31" i="13"/>
  <c r="C30" i="13"/>
  <c r="C29" i="13"/>
  <c r="C28" i="13"/>
  <c r="C27" i="13"/>
  <c r="K26" i="13" s="1"/>
  <c r="L26" i="13" s="1"/>
  <c r="C26" i="13"/>
  <c r="M32" i="13" l="1"/>
  <c r="N32" i="13" s="1"/>
  <c r="K32" i="13"/>
  <c r="L32" i="13" s="1"/>
  <c r="K29" i="13"/>
  <c r="L29" i="13" s="1"/>
  <c r="I32" i="13"/>
  <c r="J32" i="13" s="1"/>
  <c r="I29" i="13"/>
  <c r="J29" i="13" s="1"/>
  <c r="M29" i="13"/>
  <c r="N29" i="13" s="1"/>
  <c r="I26" i="13"/>
  <c r="J26" i="13" s="1"/>
  <c r="M26" i="13"/>
  <c r="N26" i="13" s="1"/>
  <c r="C22" i="14"/>
  <c r="C21" i="14"/>
  <c r="C20" i="14"/>
  <c r="K20" i="14" s="1"/>
  <c r="L20" i="14" s="1"/>
  <c r="C19" i="14"/>
  <c r="C18" i="14"/>
  <c r="C17" i="14"/>
  <c r="G25" i="14"/>
  <c r="E25" i="14"/>
  <c r="C25" i="14"/>
  <c r="M23" i="14" s="1"/>
  <c r="N23" i="14" s="1"/>
  <c r="G24" i="14"/>
  <c r="E24" i="14"/>
  <c r="C24" i="14"/>
  <c r="H23" i="14"/>
  <c r="G23" i="14"/>
  <c r="E23" i="14"/>
  <c r="C23" i="14"/>
  <c r="K23" i="14" s="1"/>
  <c r="L23" i="14" s="1"/>
  <c r="G22" i="14"/>
  <c r="E22" i="14"/>
  <c r="M20" i="14"/>
  <c r="N20" i="14" s="1"/>
  <c r="G21" i="14"/>
  <c r="E21" i="14"/>
  <c r="H20" i="14"/>
  <c r="G20" i="14"/>
  <c r="E20" i="14"/>
  <c r="G19" i="14"/>
  <c r="E19" i="14"/>
  <c r="G18" i="14"/>
  <c r="E18" i="14"/>
  <c r="H17" i="14"/>
  <c r="G17" i="14"/>
  <c r="E17" i="14"/>
  <c r="K17" i="14"/>
  <c r="L17" i="14" s="1"/>
  <c r="C8" i="14"/>
  <c r="C9" i="14"/>
  <c r="E25" i="13"/>
  <c r="E24" i="13"/>
  <c r="E23" i="13"/>
  <c r="E22" i="13"/>
  <c r="E21" i="13"/>
  <c r="E20" i="13"/>
  <c r="E19" i="13"/>
  <c r="E18" i="13"/>
  <c r="E17" i="13"/>
  <c r="C24" i="13"/>
  <c r="C25" i="13"/>
  <c r="C23" i="13"/>
  <c r="K23" i="13" s="1"/>
  <c r="L23" i="13" s="1"/>
  <c r="C18" i="13"/>
  <c r="C21" i="13"/>
  <c r="C22" i="13"/>
  <c r="C20" i="13"/>
  <c r="C19" i="13"/>
  <c r="C17" i="13"/>
  <c r="G23" i="13"/>
  <c r="H23" i="13" s="1"/>
  <c r="G20" i="13"/>
  <c r="H20" i="13" s="1"/>
  <c r="G17" i="13"/>
  <c r="K20" i="13"/>
  <c r="L20" i="13" s="1"/>
  <c r="I17" i="13"/>
  <c r="J17" i="13" s="1"/>
  <c r="H17" i="13"/>
  <c r="K17" i="13"/>
  <c r="L17" i="13" s="1"/>
  <c r="M17" i="14" l="1"/>
  <c r="N17" i="14" s="1"/>
  <c r="I17" i="14"/>
  <c r="J17" i="14" s="1"/>
  <c r="I20" i="14"/>
  <c r="J20" i="14" s="1"/>
  <c r="I23" i="14"/>
  <c r="J23" i="14" s="1"/>
  <c r="M20" i="13"/>
  <c r="N20" i="13" s="1"/>
  <c r="I23" i="13"/>
  <c r="J23" i="13" s="1"/>
  <c r="M23" i="13"/>
  <c r="N23" i="13" s="1"/>
  <c r="I20" i="13"/>
  <c r="J20" i="13" s="1"/>
  <c r="M17" i="13"/>
  <c r="N17" i="13" s="1"/>
  <c r="L5" i="16"/>
  <c r="L8" i="16"/>
  <c r="L11" i="16"/>
  <c r="L14" i="16"/>
  <c r="L2" i="16"/>
  <c r="I8" i="14"/>
  <c r="J8" i="14" s="1"/>
  <c r="I11" i="14"/>
  <c r="I14" i="14"/>
  <c r="J14" i="14" s="1"/>
  <c r="I5" i="14"/>
  <c r="I2" i="14"/>
  <c r="J5" i="14"/>
  <c r="J2" i="14"/>
  <c r="J5" i="16"/>
  <c r="J8" i="16"/>
  <c r="J11" i="16"/>
  <c r="J14" i="16"/>
  <c r="J2" i="16"/>
  <c r="I8" i="16"/>
  <c r="I11" i="16"/>
  <c r="I14" i="16"/>
  <c r="I5" i="16"/>
  <c r="I2" i="16"/>
  <c r="H5" i="16"/>
  <c r="H8" i="16"/>
  <c r="H11" i="16"/>
  <c r="H14" i="16"/>
  <c r="H2" i="16"/>
  <c r="G5" i="16"/>
  <c r="G6" i="16"/>
  <c r="G7" i="16"/>
  <c r="E7" i="16"/>
  <c r="E6" i="16"/>
  <c r="E5" i="16"/>
  <c r="C15" i="16"/>
  <c r="C12" i="16"/>
  <c r="C9" i="16"/>
  <c r="C6" i="16"/>
  <c r="C3" i="16"/>
  <c r="C7" i="16"/>
  <c r="C5" i="16"/>
  <c r="L5" i="15"/>
  <c r="L8" i="15"/>
  <c r="L11" i="15"/>
  <c r="L14" i="15"/>
  <c r="L2" i="15"/>
  <c r="J5" i="15"/>
  <c r="J8" i="15"/>
  <c r="J11" i="15"/>
  <c r="J14" i="15"/>
  <c r="J2" i="15"/>
  <c r="I8" i="15"/>
  <c r="I11" i="15"/>
  <c r="I14" i="15"/>
  <c r="I5" i="15"/>
  <c r="I2" i="15"/>
  <c r="J11" i="14" l="1"/>
  <c r="H5" i="15"/>
  <c r="H8" i="15"/>
  <c r="H11" i="15"/>
  <c r="H14" i="15"/>
  <c r="H2" i="15"/>
  <c r="G5" i="15"/>
  <c r="G2" i="15"/>
  <c r="G6" i="15"/>
  <c r="G7" i="15"/>
  <c r="E7" i="15"/>
  <c r="E6" i="15"/>
  <c r="E5" i="15"/>
  <c r="C15" i="15"/>
  <c r="C12" i="15"/>
  <c r="C9" i="15"/>
  <c r="C6" i="15"/>
  <c r="C3" i="15"/>
  <c r="C7" i="15"/>
  <c r="C5" i="15"/>
  <c r="L5" i="14"/>
  <c r="L11" i="14"/>
  <c r="L14" i="14"/>
  <c r="L2" i="14"/>
  <c r="H5" i="14"/>
  <c r="H8" i="14"/>
  <c r="H11" i="14"/>
  <c r="H14" i="14"/>
  <c r="H2" i="14"/>
  <c r="G5" i="14"/>
  <c r="G6" i="14"/>
  <c r="G7" i="14"/>
  <c r="E7" i="14"/>
  <c r="E6" i="14"/>
  <c r="E5" i="14"/>
  <c r="C15" i="14"/>
  <c r="C12" i="14"/>
  <c r="C7" i="14"/>
  <c r="C6" i="14"/>
  <c r="C5" i="14"/>
  <c r="C3" i="14"/>
  <c r="I8" i="13"/>
  <c r="I11" i="13"/>
  <c r="I14" i="13"/>
  <c r="I5" i="13"/>
  <c r="I2" i="13"/>
  <c r="J5" i="13" s="1"/>
  <c r="J8" i="13"/>
  <c r="J14" i="13"/>
  <c r="J2" i="13"/>
  <c r="H5" i="13"/>
  <c r="H8" i="13"/>
  <c r="H11" i="13"/>
  <c r="H14" i="13"/>
  <c r="G5" i="13"/>
  <c r="G2" i="13"/>
  <c r="E7" i="13"/>
  <c r="E6" i="13"/>
  <c r="E5" i="13"/>
  <c r="C15" i="13"/>
  <c r="C12" i="13"/>
  <c r="C9" i="13"/>
  <c r="C6" i="13"/>
  <c r="C3" i="13"/>
  <c r="C7" i="13"/>
  <c r="C5" i="13"/>
  <c r="J11" i="13" l="1"/>
  <c r="G16" i="16"/>
  <c r="G15" i="16"/>
  <c r="G14" i="16"/>
  <c r="G13" i="16"/>
  <c r="G12" i="16"/>
  <c r="G11" i="16"/>
  <c r="G10" i="16"/>
  <c r="G9" i="16"/>
  <c r="G8" i="16"/>
  <c r="G4" i="16"/>
  <c r="G3" i="16"/>
  <c r="G2" i="16"/>
  <c r="E16" i="16"/>
  <c r="E15" i="16"/>
  <c r="E14" i="16"/>
  <c r="E13" i="16"/>
  <c r="E12" i="16"/>
  <c r="E11" i="16"/>
  <c r="E10" i="16"/>
  <c r="E9" i="16"/>
  <c r="E8" i="16"/>
  <c r="E4" i="16"/>
  <c r="E3" i="16"/>
  <c r="E2" i="16"/>
  <c r="C16" i="16"/>
  <c r="C14" i="16"/>
  <c r="C13" i="16"/>
  <c r="C11" i="16"/>
  <c r="C10" i="16"/>
  <c r="C8" i="16"/>
  <c r="C4" i="16"/>
  <c r="C2" i="16"/>
  <c r="G16" i="15"/>
  <c r="G15" i="15"/>
  <c r="G14" i="15"/>
  <c r="G13" i="15"/>
  <c r="G12" i="15"/>
  <c r="G11" i="15"/>
  <c r="G10" i="15"/>
  <c r="G9" i="15"/>
  <c r="G8" i="15"/>
  <c r="G4" i="15"/>
  <c r="G3" i="15"/>
  <c r="E16" i="15"/>
  <c r="E15" i="15"/>
  <c r="E14" i="15"/>
  <c r="E13" i="15"/>
  <c r="E12" i="15"/>
  <c r="E11" i="15"/>
  <c r="E10" i="15"/>
  <c r="E9" i="15"/>
  <c r="E8" i="15"/>
  <c r="E4" i="15"/>
  <c r="E3" i="15"/>
  <c r="E2" i="15"/>
  <c r="C16" i="15"/>
  <c r="C14" i="15"/>
  <c r="C13" i="15"/>
  <c r="C11" i="15"/>
  <c r="C10" i="15"/>
  <c r="C8" i="15"/>
  <c r="C4" i="15"/>
  <c r="C2" i="15"/>
  <c r="G16" i="14"/>
  <c r="G15" i="14"/>
  <c r="G14" i="14"/>
  <c r="G13" i="14"/>
  <c r="G12" i="14"/>
  <c r="G11" i="14"/>
  <c r="G10" i="14"/>
  <c r="G9" i="14"/>
  <c r="G8" i="14"/>
  <c r="E16" i="14"/>
  <c r="E15" i="14"/>
  <c r="E14" i="14"/>
  <c r="E13" i="14"/>
  <c r="E12" i="14"/>
  <c r="E11" i="14"/>
  <c r="E10" i="14"/>
  <c r="E9" i="14"/>
  <c r="E8" i="14"/>
  <c r="C14" i="14"/>
  <c r="C16" i="14"/>
  <c r="C13" i="14"/>
  <c r="C11" i="14"/>
  <c r="C10" i="14"/>
  <c r="G4" i="14"/>
  <c r="E4" i="14"/>
  <c r="C4" i="14"/>
  <c r="G3" i="14"/>
  <c r="E3" i="14"/>
  <c r="G2" i="14"/>
  <c r="E2" i="14"/>
  <c r="C2" i="14"/>
  <c r="G14" i="13"/>
  <c r="G11" i="13"/>
  <c r="G8" i="13"/>
  <c r="H2" i="13"/>
  <c r="E2" i="13"/>
  <c r="E16" i="13"/>
  <c r="E15" i="13"/>
  <c r="E14" i="13"/>
  <c r="E13" i="13"/>
  <c r="E12" i="13"/>
  <c r="E11" i="13"/>
  <c r="E10" i="13"/>
  <c r="E9" i="13"/>
  <c r="E8" i="13"/>
  <c r="E4" i="13"/>
  <c r="E3" i="13"/>
  <c r="C4" i="13"/>
  <c r="C2" i="13"/>
  <c r="C16" i="13"/>
  <c r="C14" i="13"/>
  <c r="C13" i="13"/>
  <c r="C11" i="13"/>
  <c r="C10" i="13"/>
  <c r="C8" i="13"/>
  <c r="K2" i="16" l="1"/>
  <c r="K8" i="16"/>
  <c r="M2" i="16"/>
  <c r="K11" i="15"/>
  <c r="M2" i="15"/>
  <c r="M2" i="14"/>
  <c r="K11" i="14"/>
  <c r="M8" i="14"/>
  <c r="N8" i="14" s="1"/>
  <c r="K14" i="14"/>
  <c r="M14" i="14"/>
  <c r="N14" i="14" s="1"/>
  <c r="K14" i="15"/>
  <c r="M14" i="15"/>
  <c r="K14" i="16"/>
  <c r="M11" i="14"/>
  <c r="N11" i="14" s="1"/>
  <c r="M11" i="15"/>
  <c r="K11" i="16"/>
  <c r="M11" i="16"/>
  <c r="N11" i="16" s="1"/>
  <c r="K8" i="14"/>
  <c r="L8" i="14" s="1"/>
  <c r="M8" i="16"/>
  <c r="N8" i="16" s="1"/>
  <c r="K8" i="15"/>
  <c r="M8" i="15"/>
  <c r="N8" i="15" s="1"/>
  <c r="K2" i="14"/>
  <c r="K2" i="15"/>
  <c r="K14" i="13"/>
  <c r="M14" i="16"/>
  <c r="M2" i="13"/>
  <c r="M14" i="13"/>
  <c r="K8" i="13"/>
  <c r="L8" i="13" s="1"/>
  <c r="M11" i="13"/>
  <c r="N11" i="13" s="1"/>
  <c r="M8" i="13"/>
  <c r="N8" i="13" s="1"/>
  <c r="K2" i="13"/>
  <c r="L2" i="13" s="1"/>
  <c r="K11" i="13"/>
  <c r="L11" i="13" s="1"/>
  <c r="N14" i="13"/>
  <c r="M5" i="16"/>
  <c r="N14" i="16"/>
  <c r="L14" i="13"/>
  <c r="M5" i="13"/>
  <c r="K5" i="16"/>
  <c r="K5" i="13"/>
  <c r="L5" i="13" s="1"/>
  <c r="M5" i="14"/>
  <c r="M5" i="15"/>
  <c r="K5" i="14"/>
  <c r="K5" i="15"/>
  <c r="N11" i="15" l="1"/>
  <c r="N14" i="15"/>
</calcChain>
</file>

<file path=xl/sharedStrings.xml><?xml version="1.0" encoding="utf-8"?>
<sst xmlns="http://schemas.openxmlformats.org/spreadsheetml/2006/main" count="760" uniqueCount="33">
  <si>
    <t>moller</t>
  </si>
  <si>
    <t>elastic</t>
  </si>
  <si>
    <t>v1</t>
  </si>
  <si>
    <t>rate</t>
  </si>
  <si>
    <t>inelastic</t>
  </si>
  <si>
    <t>sector</t>
  </si>
  <si>
    <t>generator</t>
  </si>
  <si>
    <t>error</t>
  </si>
  <si>
    <t>all</t>
  </si>
  <si>
    <t>closed</t>
  </si>
  <si>
    <t>transition</t>
  </si>
  <si>
    <t>open</t>
  </si>
  <si>
    <t>FOM</t>
  </si>
  <si>
    <t>N/A</t>
  </si>
  <si>
    <t>d</t>
  </si>
  <si>
    <t>v7</t>
  </si>
  <si>
    <t>v8</t>
  </si>
  <si>
    <t>v9</t>
  </si>
  <si>
    <t>Rate</t>
  </si>
  <si>
    <t>Asymmetry</t>
  </si>
  <si>
    <t>FOM (Direct Integral)</t>
  </si>
  <si>
    <t>%ep</t>
  </si>
  <si>
    <t>%in</t>
  </si>
  <si>
    <t>Ratio Wrt V5</t>
  </si>
  <si>
    <t>FOM(Rate*A_mean^2)</t>
  </si>
  <si>
    <t>s</t>
  </si>
  <si>
    <t>Ratio Wrt d</t>
  </si>
  <si>
    <t>h7</t>
  </si>
  <si>
    <t>h75</t>
  </si>
  <si>
    <t>h8</t>
  </si>
  <si>
    <t>h75_uC2</t>
  </si>
  <si>
    <t>h75_uC2_JLAB</t>
  </si>
  <si>
    <t>h75_uC2_nC1_JLAB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</si>
</sst>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0"/>
  </numFmts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8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9" fontId="1" fillId="0" borderId="0" applyFont="0" applyFill="0" applyBorder="0" applyAlignment="0" applyProtection="0"/>
  </cellStyleXfs>
  <cellXfs count="19">
    <xf numFmtId="0" fontId="0" fillId="0" borderId="0" xfId="0"/>
    <xf numFmtId="164" fontId="0" fillId="0" borderId="0" xfId="0" applyNumberFormat="1"/>
    <xf numFmtId="0" fontId="0" fillId="0" borderId="0" xfId="0"/>
    <xf numFmtId="11" fontId="0" fillId="0" borderId="0" xfId="0" applyNumberFormat="1"/>
    <xf numFmtId="0" fontId="0" fillId="33" borderId="10" xfId="0" applyFill="1" applyBorder="1"/>
    <xf numFmtId="0" fontId="0" fillId="35" borderId="10" xfId="0" applyFill="1" applyBorder="1"/>
    <xf numFmtId="0" fontId="0" fillId="36" borderId="10" xfId="0" applyFill="1" applyBorder="1"/>
    <xf numFmtId="0" fontId="0" fillId="34" borderId="10" xfId="0" applyFill="1" applyBorder="1"/>
    <xf numFmtId="0" fontId="0" fillId="0" borderId="10" xfId="0" applyBorder="1"/>
    <xf numFmtId="164" fontId="0" fillId="0" borderId="10" xfId="0" applyNumberFormat="1" applyBorder="1"/>
    <xf numFmtId="9" fontId="0" fillId="36" borderId="10" xfId="42" applyFont="1" applyFill="1" applyBorder="1" applyAlignment="1">
      <alignment horizontal="center"/>
    </xf>
    <xf numFmtId="2" fontId="0" fillId="36" borderId="10" xfId="0" applyNumberFormat="1" applyFill="1" applyBorder="1" applyAlignment="1">
      <alignment horizontal="center"/>
    </xf>
    <xf numFmtId="10" fontId="0" fillId="34" borderId="10" xfId="42" applyNumberFormat="1" applyFont="1" applyFill="1" applyBorder="1" applyAlignment="1">
      <alignment horizontal="center"/>
    </xf>
    <xf numFmtId="2" fontId="0" fillId="34" borderId="10" xfId="0" applyNumberFormat="1" applyFill="1" applyBorder="1" applyAlignment="1">
      <alignment horizontal="center"/>
    </xf>
    <xf numFmtId="0" fontId="0" fillId="0" borderId="10" xfId="0" applyBorder="1" applyAlignment="1">
      <alignment horizontal="center"/>
    </xf>
    <xf numFmtId="2" fontId="0" fillId="33" borderId="10" xfId="0" applyNumberFormat="1" applyFill="1" applyBorder="1" applyAlignment="1">
      <alignment horizontal="center"/>
    </xf>
    <xf numFmtId="2" fontId="0" fillId="35" borderId="10" xfId="0" applyNumberFormat="1" applyFill="1" applyBorder="1" applyAlignment="1">
      <alignment horizontal="center"/>
    </xf>
    <xf numFmtId="0" fontId="0" fillId="34" borderId="10" xfId="0" applyNumberFormat="1" applyFill="1" applyBorder="1" applyAlignment="1">
      <alignment horizontal="center"/>
    </xf>
    <xf numFmtId="0" fontId="0" fillId="37" borderId="10" xfId="0" applyFill="1" applyBorder="1" applyAlignment="1">
      <alignment horizontal="center"/>
    </xf>
  </cellXfs>
  <cellStyles count="43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Percent" xfId="42" builtinId="5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3"/>
  <sheetViews>
    <sheetView workbookViewId="0">
      <selection activeCell="E16" sqref="E16"/>
    </sheetView>
  </sheetViews>
  <sheetFormatPr defaultRowHeight="15" x14ac:dyDescent="0.25"/>
  <cols>
    <col min="1" max="16384" width="9.140625" style="2"/>
  </cols>
  <sheetData>
    <row r="1" spans="1:18" x14ac:dyDescent="0.25">
      <c r="A1" s="2" t="s">
        <v>5</v>
      </c>
      <c r="B1" s="2" t="s">
        <v>6</v>
      </c>
      <c r="C1" s="2" t="s">
        <v>3</v>
      </c>
      <c r="D1" s="2" t="s">
        <v>7</v>
      </c>
      <c r="H1" s="2" t="s">
        <v>5</v>
      </c>
      <c r="I1" s="2" t="s">
        <v>6</v>
      </c>
      <c r="J1" s="2" t="s">
        <v>3</v>
      </c>
      <c r="K1" s="2" t="s">
        <v>7</v>
      </c>
      <c r="O1" s="2" t="s">
        <v>5</v>
      </c>
      <c r="P1" s="2" t="s">
        <v>6</v>
      </c>
      <c r="Q1" s="2" t="s">
        <v>3</v>
      </c>
      <c r="R1" s="2" t="s">
        <v>7</v>
      </c>
    </row>
    <row r="2" spans="1:18" x14ac:dyDescent="0.25">
      <c r="A2" s="2" t="s">
        <v>8</v>
      </c>
      <c r="B2" s="2" t="s">
        <v>0</v>
      </c>
      <c r="C2" s="2">
        <v>19770.952387400001</v>
      </c>
      <c r="D2" s="2">
        <v>29.587775188999998</v>
      </c>
      <c r="H2" s="2" t="s">
        <v>8</v>
      </c>
      <c r="I2" s="2" t="s">
        <v>0</v>
      </c>
      <c r="J2" s="2">
        <v>0.27142320810999998</v>
      </c>
      <c r="K2" s="2">
        <v>4.4372840537299998E-4</v>
      </c>
      <c r="O2" s="2" t="s">
        <v>8</v>
      </c>
      <c r="P2" s="2" t="s">
        <v>0</v>
      </c>
      <c r="Q2" s="2">
        <v>-32.590754469799997</v>
      </c>
      <c r="R2" s="2">
        <v>1.25024104414E-2</v>
      </c>
    </row>
    <row r="3" spans="1:18" x14ac:dyDescent="0.25">
      <c r="A3" s="2" t="s">
        <v>9</v>
      </c>
      <c r="B3" s="2" t="s">
        <v>0</v>
      </c>
      <c r="C3" s="2">
        <v>1709.9299307599999</v>
      </c>
      <c r="D3" s="2">
        <v>8.4691938771499995</v>
      </c>
      <c r="H3" s="2" t="s">
        <v>9</v>
      </c>
      <c r="I3" s="2" t="s">
        <v>0</v>
      </c>
      <c r="J3" s="2">
        <v>3.0276672489400001E-2</v>
      </c>
      <c r="K3" s="2">
        <v>1.55890736376E-4</v>
      </c>
      <c r="O3" s="2" t="s">
        <v>9</v>
      </c>
      <c r="P3" s="2" t="s">
        <v>0</v>
      </c>
      <c r="Q3" s="2">
        <v>-28.9732352226</v>
      </c>
      <c r="R3" s="2">
        <v>2.7930418821399999E-2</v>
      </c>
    </row>
    <row r="4" spans="1:18" x14ac:dyDescent="0.25">
      <c r="A4" s="2" t="s">
        <v>10</v>
      </c>
      <c r="B4" s="2" t="s">
        <v>0</v>
      </c>
      <c r="C4" s="2">
        <v>7731.4406318600004</v>
      </c>
      <c r="D4" s="2">
        <v>18.436406595099999</v>
      </c>
      <c r="H4" s="2" t="s">
        <v>10</v>
      </c>
      <c r="I4" s="2" t="s">
        <v>0</v>
      </c>
      <c r="J4" s="2">
        <v>0.11175615600200001</v>
      </c>
      <c r="K4" s="2">
        <v>2.9864227662499998E-4</v>
      </c>
      <c r="O4" s="2" t="s">
        <v>10</v>
      </c>
      <c r="P4" s="2" t="s">
        <v>0</v>
      </c>
      <c r="Q4" s="2">
        <v>-31.556091523599999</v>
      </c>
      <c r="R4" s="2">
        <v>2.2123890584600001E-2</v>
      </c>
    </row>
    <row r="5" spans="1:18" x14ac:dyDescent="0.25">
      <c r="A5" s="2" t="s">
        <v>11</v>
      </c>
      <c r="B5" s="2" t="s">
        <v>0</v>
      </c>
      <c r="C5" s="2">
        <v>10329.581085600001</v>
      </c>
      <c r="D5" s="2">
        <v>21.536204576599999</v>
      </c>
      <c r="H5" s="2" t="s">
        <v>11</v>
      </c>
      <c r="I5" s="2" t="s">
        <v>0</v>
      </c>
      <c r="J5" s="2">
        <v>0.12939081512699999</v>
      </c>
      <c r="K5" s="2">
        <v>2.8880056554500002E-4</v>
      </c>
      <c r="O5" s="2" t="s">
        <v>11</v>
      </c>
      <c r="P5" s="2" t="s">
        <v>0</v>
      </c>
      <c r="Q5" s="2">
        <v>-34.3308802675</v>
      </c>
      <c r="R5" s="2">
        <v>1.57167995184E-2</v>
      </c>
    </row>
    <row r="6" spans="1:18" x14ac:dyDescent="0.25">
      <c r="H6" s="2" t="s">
        <v>8</v>
      </c>
      <c r="I6" s="2" t="s">
        <v>1</v>
      </c>
      <c r="J6" s="2">
        <v>0.195046493791</v>
      </c>
      <c r="K6" s="2">
        <v>3.4773240661200001E-3</v>
      </c>
      <c r="O6" s="2" t="s">
        <v>8</v>
      </c>
      <c r="P6" s="2" t="s">
        <v>1</v>
      </c>
      <c r="Q6" s="2">
        <v>-17.024905005600001</v>
      </c>
      <c r="R6" s="2">
        <v>0.422539558865</v>
      </c>
    </row>
    <row r="7" spans="1:18" x14ac:dyDescent="0.25">
      <c r="H7" s="2" t="s">
        <v>9</v>
      </c>
      <c r="I7" s="2" t="s">
        <v>1</v>
      </c>
      <c r="J7" s="2">
        <v>8.1043144064100008E-3</v>
      </c>
      <c r="K7" s="2">
        <v>3.5490420155899998E-4</v>
      </c>
      <c r="O7" s="2" t="s">
        <v>9</v>
      </c>
      <c r="P7" s="2" t="s">
        <v>1</v>
      </c>
      <c r="Q7" s="2">
        <v>-20.104972154399999</v>
      </c>
      <c r="R7" s="2">
        <v>1.1783029570300001</v>
      </c>
    </row>
    <row r="8" spans="1:18" x14ac:dyDescent="0.25">
      <c r="H8" s="2" t="s">
        <v>10</v>
      </c>
      <c r="I8" s="2" t="s">
        <v>1</v>
      </c>
      <c r="J8" s="2">
        <v>6.2477210012699999E-2</v>
      </c>
      <c r="K8" s="2">
        <v>1.70634069434E-3</v>
      </c>
      <c r="O8" s="2" t="s">
        <v>10</v>
      </c>
      <c r="P8" s="2" t="s">
        <v>1</v>
      </c>
      <c r="Q8" s="2">
        <v>-18.6958220251</v>
      </c>
      <c r="R8" s="2">
        <v>0.73656339993099995</v>
      </c>
    </row>
    <row r="9" spans="1:18" x14ac:dyDescent="0.25">
      <c r="H9" s="2" t="s">
        <v>11</v>
      </c>
      <c r="I9" s="2" t="s">
        <v>1</v>
      </c>
      <c r="J9" s="2">
        <v>0.124464986438</v>
      </c>
      <c r="K9" s="2">
        <v>3.0090242776399999E-3</v>
      </c>
      <c r="O9" s="2" t="s">
        <v>11</v>
      </c>
      <c r="P9" s="2" t="s">
        <v>1</v>
      </c>
      <c r="Q9" s="2">
        <v>-16.013342400700001</v>
      </c>
      <c r="R9" s="2">
        <v>0.52354075236700004</v>
      </c>
    </row>
    <row r="10" spans="1:18" x14ac:dyDescent="0.25">
      <c r="K10" s="3"/>
    </row>
    <row r="11" spans="1:18" x14ac:dyDescent="0.25">
      <c r="J11" s="3"/>
      <c r="K11" s="3"/>
    </row>
    <row r="12" spans="1:18" x14ac:dyDescent="0.25">
      <c r="K12" s="3"/>
    </row>
    <row r="13" spans="1:18" x14ac:dyDescent="0.25">
      <c r="K13" s="3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9"/>
  <sheetViews>
    <sheetView workbookViewId="0">
      <selection activeCell="G12" sqref="G12"/>
    </sheetView>
  </sheetViews>
  <sheetFormatPr defaultRowHeight="15" x14ac:dyDescent="0.25"/>
  <sheetData>
    <row r="1" spans="1:18" x14ac:dyDescent="0.25">
      <c r="A1" s="2" t="s">
        <v>5</v>
      </c>
      <c r="B1" s="2" t="s">
        <v>6</v>
      </c>
      <c r="C1" s="2" t="s">
        <v>3</v>
      </c>
      <c r="D1" s="2" t="s">
        <v>7</v>
      </c>
      <c r="H1" s="2" t="s">
        <v>5</v>
      </c>
      <c r="I1" s="2" t="s">
        <v>6</v>
      </c>
      <c r="J1" s="2" t="s">
        <v>3</v>
      </c>
      <c r="K1" s="2" t="s">
        <v>7</v>
      </c>
      <c r="O1" s="2" t="s">
        <v>5</v>
      </c>
      <c r="P1" s="2" t="s">
        <v>6</v>
      </c>
      <c r="Q1" s="2" t="s">
        <v>3</v>
      </c>
      <c r="R1" s="2" t="s">
        <v>7</v>
      </c>
    </row>
    <row r="2" spans="1:18" x14ac:dyDescent="0.25">
      <c r="A2" s="2" t="s">
        <v>8</v>
      </c>
      <c r="B2" s="2" t="s">
        <v>0</v>
      </c>
      <c r="C2" s="2">
        <v>21946.883925599999</v>
      </c>
      <c r="D2" s="2">
        <v>32.786868332339999</v>
      </c>
      <c r="H2" s="2" t="s">
        <v>8</v>
      </c>
      <c r="I2" s="2" t="s">
        <v>0</v>
      </c>
      <c r="J2" s="2">
        <v>0.32304853862100003</v>
      </c>
      <c r="K2" s="2">
        <v>5.6610352926100003E-4</v>
      </c>
      <c r="O2" s="2" t="s">
        <v>8</v>
      </c>
      <c r="P2" s="2" t="s">
        <v>0</v>
      </c>
      <c r="Q2" s="2">
        <v>-32.678731017799997</v>
      </c>
      <c r="R2" s="2">
        <v>1.4060131545800001E-2</v>
      </c>
    </row>
    <row r="3" spans="1:18" x14ac:dyDescent="0.25">
      <c r="A3" s="2" t="s">
        <v>9</v>
      </c>
      <c r="B3" s="2" t="s">
        <v>0</v>
      </c>
      <c r="C3" s="2">
        <v>2210.3320419780002</v>
      </c>
      <c r="D3" s="2">
        <v>10.226822761439999</v>
      </c>
      <c r="H3" s="2" t="s">
        <v>9</v>
      </c>
      <c r="I3" s="2" t="s">
        <v>0</v>
      </c>
      <c r="J3" s="2">
        <v>3.7641613544099999E-2</v>
      </c>
      <c r="K3" s="2">
        <v>1.83083618179E-4</v>
      </c>
      <c r="O3" s="2" t="s">
        <v>9</v>
      </c>
      <c r="P3" s="2" t="s">
        <v>0</v>
      </c>
      <c r="Q3" s="2">
        <v>-30.587263757500001</v>
      </c>
      <c r="R3" s="2">
        <v>3.1929096656299998E-2</v>
      </c>
    </row>
    <row r="4" spans="1:18" x14ac:dyDescent="0.25">
      <c r="A4" s="2" t="s">
        <v>10</v>
      </c>
      <c r="B4" s="2" t="s">
        <v>0</v>
      </c>
      <c r="C4" s="2">
        <v>8152.6731759599998</v>
      </c>
      <c r="D4" s="2">
        <v>20.033981503620002</v>
      </c>
      <c r="H4" s="2" t="s">
        <v>10</v>
      </c>
      <c r="I4" s="2" t="s">
        <v>0</v>
      </c>
      <c r="J4" s="2">
        <v>0.117371570195</v>
      </c>
      <c r="K4" s="2">
        <v>3.61450430962E-4</v>
      </c>
      <c r="O4" s="2" t="s">
        <v>10</v>
      </c>
      <c r="P4" s="2" t="s">
        <v>0</v>
      </c>
      <c r="Q4" s="2">
        <v>-32.847273749700001</v>
      </c>
      <c r="R4" s="2">
        <v>2.73245840925E-2</v>
      </c>
    </row>
    <row r="5" spans="1:18" x14ac:dyDescent="0.25">
      <c r="A5" s="2" t="s">
        <v>11</v>
      </c>
      <c r="B5" s="2" t="s">
        <v>0</v>
      </c>
      <c r="C5" s="2">
        <v>11583.826120199999</v>
      </c>
      <c r="D5" s="2">
        <v>23.85435843534</v>
      </c>
      <c r="H5" s="2" t="s">
        <v>11</v>
      </c>
      <c r="I5" s="2" t="s">
        <v>0</v>
      </c>
      <c r="J5" s="2">
        <v>0.168035832321</v>
      </c>
      <c r="K5" s="2">
        <v>3.9535702922E-4</v>
      </c>
      <c r="O5" s="2" t="s">
        <v>11</v>
      </c>
      <c r="P5" s="2" t="s">
        <v>0</v>
      </c>
      <c r="Q5" s="2">
        <v>-33.029513879600003</v>
      </c>
      <c r="R5" s="2">
        <v>1.7917751439900001E-2</v>
      </c>
    </row>
    <row r="6" spans="1:18" x14ac:dyDescent="0.25">
      <c r="H6" s="2" t="s">
        <v>8</v>
      </c>
      <c r="I6" s="2" t="s">
        <v>1</v>
      </c>
      <c r="J6" s="2">
        <v>0.321174426008</v>
      </c>
      <c r="K6" s="2">
        <v>4.8362531501200002E-3</v>
      </c>
      <c r="O6" s="2" t="s">
        <v>8</v>
      </c>
      <c r="P6" s="2" t="s">
        <v>1</v>
      </c>
      <c r="Q6" s="2">
        <v>-17.360229376300001</v>
      </c>
      <c r="R6" s="2">
        <v>0.33077422803000001</v>
      </c>
    </row>
    <row r="7" spans="1:18" x14ac:dyDescent="0.25">
      <c r="H7" s="2" t="s">
        <v>9</v>
      </c>
      <c r="I7" s="2" t="s">
        <v>1</v>
      </c>
      <c r="J7" s="2">
        <v>1.70799114221E-2</v>
      </c>
      <c r="K7" s="2">
        <v>7.4482613947499999E-4</v>
      </c>
      <c r="O7" s="2" t="s">
        <v>9</v>
      </c>
      <c r="P7" s="2" t="s">
        <v>1</v>
      </c>
      <c r="Q7" s="2">
        <v>-18.347663324900001</v>
      </c>
      <c r="R7" s="2">
        <v>1.17669732344</v>
      </c>
    </row>
    <row r="8" spans="1:18" x14ac:dyDescent="0.25">
      <c r="H8" s="2" t="s">
        <v>10</v>
      </c>
      <c r="I8" s="2" t="s">
        <v>1</v>
      </c>
      <c r="J8" s="2">
        <v>8.7347471271600002E-2</v>
      </c>
      <c r="K8" s="2">
        <v>2.37474571532E-3</v>
      </c>
      <c r="O8" s="2" t="s">
        <v>10</v>
      </c>
      <c r="P8" s="2" t="s">
        <v>1</v>
      </c>
      <c r="Q8" s="2">
        <v>-18.451015678200001</v>
      </c>
      <c r="R8" s="2">
        <v>0.70995138540699998</v>
      </c>
    </row>
    <row r="9" spans="1:18" x14ac:dyDescent="0.25">
      <c r="H9" s="2" t="s">
        <v>11</v>
      </c>
      <c r="I9" s="2" t="s">
        <v>1</v>
      </c>
      <c r="J9" s="2">
        <v>0.21674704184999999</v>
      </c>
      <c r="K9" s="2">
        <v>4.1467048775599997E-3</v>
      </c>
      <c r="O9" s="2" t="s">
        <v>11</v>
      </c>
      <c r="P9" s="2" t="s">
        <v>1</v>
      </c>
      <c r="Q9" s="2">
        <v>-16.8505547828</v>
      </c>
      <c r="R9" s="2">
        <v>0.37585565127199999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4"/>
  <sheetViews>
    <sheetView tabSelected="1" zoomScaleNormal="100" workbookViewId="0">
      <pane xSplit="1" ySplit="4" topLeftCell="B20" activePane="bottomRight" state="frozen"/>
      <selection pane="topRight" activeCell="B1" sqref="B1"/>
      <selection pane="bottomLeft" activeCell="A5" sqref="A5"/>
      <selection pane="bottomRight" activeCell="E38" sqref="E38"/>
    </sheetView>
  </sheetViews>
  <sheetFormatPr defaultRowHeight="15" x14ac:dyDescent="0.25"/>
  <cols>
    <col min="1" max="1" width="18" customWidth="1"/>
    <col min="5" max="5" width="11.5703125" customWidth="1"/>
    <col min="7" max="7" width="19.5703125" customWidth="1"/>
    <col min="8" max="8" width="12.42578125" customWidth="1"/>
    <col min="9" max="9" width="22.140625" customWidth="1"/>
    <col min="10" max="10" width="13.42578125" customWidth="1"/>
    <col min="11" max="11" width="16.28515625" customWidth="1"/>
    <col min="12" max="12" width="13.140625" customWidth="1"/>
    <col min="14" max="14" width="12.28515625" customWidth="1"/>
  </cols>
  <sheetData>
    <row r="1" spans="1:14" s="2" customFormat="1" x14ac:dyDescent="0.25">
      <c r="A1" s="8"/>
      <c r="B1" s="8"/>
      <c r="C1" s="8" t="s">
        <v>18</v>
      </c>
      <c r="D1" s="8"/>
      <c r="E1" s="8" t="s">
        <v>19</v>
      </c>
      <c r="F1" s="8"/>
      <c r="G1" s="4" t="s">
        <v>20</v>
      </c>
      <c r="H1" s="4" t="s">
        <v>26</v>
      </c>
      <c r="I1" s="5" t="s">
        <v>24</v>
      </c>
      <c r="J1" s="5" t="s">
        <v>26</v>
      </c>
      <c r="K1" s="6" t="s">
        <v>21</v>
      </c>
      <c r="L1" s="6" t="s">
        <v>23</v>
      </c>
      <c r="M1" s="7" t="s">
        <v>22</v>
      </c>
      <c r="N1" s="7" t="s">
        <v>23</v>
      </c>
    </row>
    <row r="2" spans="1:14" x14ac:dyDescent="0.25">
      <c r="A2" s="14" t="s">
        <v>14</v>
      </c>
      <c r="B2" s="8" t="s">
        <v>0</v>
      </c>
      <c r="C2" s="9">
        <f>D!$J$2</f>
        <v>0.32304853862100003</v>
      </c>
      <c r="D2" s="8"/>
      <c r="E2" s="9">
        <f>D!$Q$2</f>
        <v>-32.678731017799997</v>
      </c>
      <c r="F2" s="8"/>
      <c r="G2" s="15">
        <f>D!$C$2</f>
        <v>21946.883925599999</v>
      </c>
      <c r="H2" s="15">
        <f>SQRT($G$2/G2)</f>
        <v>1</v>
      </c>
      <c r="I2" s="16">
        <f>C2*E2*E2*60</f>
        <v>20699.001614927587</v>
      </c>
      <c r="J2" s="16">
        <f>SQRT($I$2/I2)</f>
        <v>1</v>
      </c>
      <c r="K2" s="10">
        <f>(C3)/($C2+$C3+$C4)</f>
        <v>0.16586014595611401</v>
      </c>
      <c r="L2" s="11" t="e">
        <f>#REF!/K2</f>
        <v>#REF!</v>
      </c>
      <c r="M2" s="12">
        <f>(C4)/($C2+$C3+$C4)</f>
        <v>0</v>
      </c>
      <c r="N2" s="17" t="s">
        <v>13</v>
      </c>
    </row>
    <row r="3" spans="1:14" x14ac:dyDescent="0.25">
      <c r="A3" s="14"/>
      <c r="B3" s="8" t="s">
        <v>1</v>
      </c>
      <c r="C3" s="9">
        <f>D!$J$6/5</f>
        <v>6.4234885201600006E-2</v>
      </c>
      <c r="D3" s="8"/>
      <c r="E3" s="9">
        <f>D!$Q$6</f>
        <v>-17.360229376300001</v>
      </c>
      <c r="F3" s="8"/>
      <c r="G3" s="15"/>
      <c r="H3" s="15"/>
      <c r="I3" s="16"/>
      <c r="J3" s="16"/>
      <c r="K3" s="10"/>
      <c r="L3" s="11"/>
      <c r="M3" s="12"/>
      <c r="N3" s="13"/>
    </row>
    <row r="4" spans="1:14" x14ac:dyDescent="0.25">
      <c r="A4" s="14"/>
      <c r="B4" s="8" t="s">
        <v>4</v>
      </c>
      <c r="C4" s="9">
        <f>D!$J$10</f>
        <v>0</v>
      </c>
      <c r="D4" s="8"/>
      <c r="E4" s="9">
        <f>D!$Q$10</f>
        <v>0</v>
      </c>
      <c r="F4" s="8"/>
      <c r="G4" s="15"/>
      <c r="H4" s="15"/>
      <c r="I4" s="16"/>
      <c r="J4" s="16"/>
      <c r="K4" s="10"/>
      <c r="L4" s="11"/>
      <c r="M4" s="12"/>
      <c r="N4" s="13"/>
    </row>
    <row r="5" spans="1:14" x14ac:dyDescent="0.25">
      <c r="A5" s="14" t="s">
        <v>25</v>
      </c>
      <c r="B5" s="8" t="s">
        <v>0</v>
      </c>
      <c r="C5" s="9">
        <f>S!$J$2</f>
        <v>0.27142320810999998</v>
      </c>
      <c r="D5" s="8"/>
      <c r="E5" s="9">
        <f>S!$Q$2</f>
        <v>-32.590754469799997</v>
      </c>
      <c r="F5" s="8"/>
      <c r="G5" s="15">
        <f>S!$C$2</f>
        <v>19770.952387400001</v>
      </c>
      <c r="H5" s="15">
        <f>SQRT($G$2/G5)</f>
        <v>1.0535924218915376</v>
      </c>
      <c r="I5" s="16">
        <f>C5*E5*E5*65</f>
        <v>18739.118815073005</v>
      </c>
      <c r="J5" s="16">
        <f>SQRT($I$2/I5)</f>
        <v>1.0509937098145765</v>
      </c>
      <c r="K5" s="10">
        <f>(C6)/($C5+$C6+$C7)</f>
        <v>0.12566112728253082</v>
      </c>
      <c r="L5" s="11" t="e">
        <f>#REF!/K5</f>
        <v>#REF!</v>
      </c>
      <c r="M5" s="12">
        <f>(C7)/($C5+$C6+$C7)</f>
        <v>0</v>
      </c>
      <c r="N5" s="17" t="s">
        <v>13</v>
      </c>
    </row>
    <row r="6" spans="1:14" x14ac:dyDescent="0.25">
      <c r="A6" s="14"/>
      <c r="B6" s="8" t="s">
        <v>1</v>
      </c>
      <c r="C6" s="9">
        <f>S!$J$6/5</f>
        <v>3.9009298758200001E-2</v>
      </c>
      <c r="D6" s="8"/>
      <c r="E6" s="9">
        <f>S!$Q$6</f>
        <v>-17.024905005600001</v>
      </c>
      <c r="F6" s="8"/>
      <c r="G6" s="15"/>
      <c r="H6" s="15"/>
      <c r="I6" s="16"/>
      <c r="J6" s="16"/>
      <c r="K6" s="10"/>
      <c r="L6" s="11"/>
      <c r="M6" s="12"/>
      <c r="N6" s="13"/>
    </row>
    <row r="7" spans="1:14" x14ac:dyDescent="0.25">
      <c r="A7" s="14"/>
      <c r="B7" s="8" t="s">
        <v>4</v>
      </c>
      <c r="C7" s="9">
        <f>S!$J$10</f>
        <v>0</v>
      </c>
      <c r="D7" s="8"/>
      <c r="E7" s="9">
        <f>S!$Q$10</f>
        <v>0</v>
      </c>
      <c r="F7" s="8"/>
      <c r="G7" s="15"/>
      <c r="H7" s="15"/>
      <c r="I7" s="16"/>
      <c r="J7" s="16"/>
      <c r="K7" s="10"/>
      <c r="L7" s="11"/>
      <c r="M7" s="12"/>
      <c r="N7" s="13"/>
    </row>
    <row r="8" spans="1:14" x14ac:dyDescent="0.25">
      <c r="A8" s="14" t="s">
        <v>15</v>
      </c>
      <c r="B8" s="8" t="s">
        <v>0</v>
      </c>
      <c r="C8" s="9">
        <f>'V7'!$J$2</f>
        <v>0.27435034506200001</v>
      </c>
      <c r="D8" s="8"/>
      <c r="E8" s="9">
        <f>'V7'!$Q$2</f>
        <v>-32.505018655699999</v>
      </c>
      <c r="F8" s="8"/>
      <c r="G8" s="15">
        <f>'V7'!$C$2</f>
        <v>19968.369124600002</v>
      </c>
      <c r="H8" s="15">
        <f>SQRT($G$2/G8)</f>
        <v>1.0483713289053984</v>
      </c>
      <c r="I8" s="16">
        <f>C8*E8*E8*65</f>
        <v>18841.683602740137</v>
      </c>
      <c r="J8" s="16">
        <f>SQRT($I$2/I8)</f>
        <v>1.0481292618925699</v>
      </c>
      <c r="K8" s="10">
        <f>(C9)/($C8+$C9+$C10)</f>
        <v>0.12802766028252835</v>
      </c>
      <c r="L8" s="11" t="e">
        <f>#REF!/K8</f>
        <v>#REF!</v>
      </c>
      <c r="M8" s="12">
        <f>(C10)/($C8+$C9+$C10)</f>
        <v>0</v>
      </c>
      <c r="N8" s="13" t="e">
        <f>#REF!/M8</f>
        <v>#REF!</v>
      </c>
    </row>
    <row r="9" spans="1:14" x14ac:dyDescent="0.25">
      <c r="A9" s="14"/>
      <c r="B9" s="8" t="s">
        <v>1</v>
      </c>
      <c r="C9" s="9">
        <f>'V7'!$J$6/5</f>
        <v>4.0281590568999999E-2</v>
      </c>
      <c r="D9" s="8"/>
      <c r="E9" s="9">
        <f>'V7'!$Q$6</f>
        <v>-16.812498103500001</v>
      </c>
      <c r="F9" s="8"/>
      <c r="G9" s="15"/>
      <c r="H9" s="15"/>
      <c r="I9" s="16"/>
      <c r="J9" s="16"/>
      <c r="K9" s="10"/>
      <c r="L9" s="11"/>
      <c r="M9" s="12"/>
      <c r="N9" s="13"/>
    </row>
    <row r="10" spans="1:14" x14ac:dyDescent="0.25">
      <c r="A10" s="14"/>
      <c r="B10" s="8" t="s">
        <v>4</v>
      </c>
      <c r="C10" s="9">
        <f>'V7'!$J$10</f>
        <v>0</v>
      </c>
      <c r="D10" s="8"/>
      <c r="E10" s="9">
        <f>'V7'!$Q$10</f>
        <v>-526.25656970399996</v>
      </c>
      <c r="F10" s="8"/>
      <c r="G10" s="15"/>
      <c r="H10" s="15"/>
      <c r="I10" s="16"/>
      <c r="J10" s="16"/>
      <c r="K10" s="10"/>
      <c r="L10" s="11"/>
      <c r="M10" s="12"/>
      <c r="N10" s="13"/>
    </row>
    <row r="11" spans="1:14" x14ac:dyDescent="0.25">
      <c r="A11" s="14" t="s">
        <v>16</v>
      </c>
      <c r="B11" s="8" t="s">
        <v>0</v>
      </c>
      <c r="C11" s="9">
        <f>'V8'!$J$2</f>
        <v>0.32329070226399997</v>
      </c>
      <c r="D11" s="8"/>
      <c r="E11" s="9">
        <f>'V8'!$Q$2</f>
        <v>-30.794384660999999</v>
      </c>
      <c r="F11" s="8"/>
      <c r="G11" s="15">
        <f>'V8'!$C$2</f>
        <v>21482.189581499999</v>
      </c>
      <c r="H11" s="15">
        <f>SQRT($G$2/G11)</f>
        <v>1.0107579383147371</v>
      </c>
      <c r="I11" s="16">
        <f>C11*E11*E11*65</f>
        <v>19927.353820230095</v>
      </c>
      <c r="J11" s="16">
        <f>SQRT($I$2/I11)</f>
        <v>1.019177631129585</v>
      </c>
      <c r="K11" s="10">
        <f>(C12)/($C11+$C12+$C13)</f>
        <v>0.12513349366521173</v>
      </c>
      <c r="L11" s="11" t="e">
        <f>#REF!/K11</f>
        <v>#REF!</v>
      </c>
      <c r="M11" s="12">
        <f>(C13)/($C11+$C12+$C13)</f>
        <v>0</v>
      </c>
      <c r="N11" s="13" t="e">
        <f>#REF!/M11</f>
        <v>#REF!</v>
      </c>
    </row>
    <row r="12" spans="1:14" x14ac:dyDescent="0.25">
      <c r="A12" s="14"/>
      <c r="B12" s="8" t="s">
        <v>1</v>
      </c>
      <c r="C12" s="9">
        <f>'V8'!$J$6/5</f>
        <v>4.6240763306E-2</v>
      </c>
      <c r="D12" s="8"/>
      <c r="E12" s="9">
        <f>'V8'!$Q$6</f>
        <v>-16.3085964759</v>
      </c>
      <c r="F12" s="8"/>
      <c r="G12" s="15"/>
      <c r="H12" s="15"/>
      <c r="I12" s="16"/>
      <c r="J12" s="16"/>
      <c r="K12" s="10"/>
      <c r="L12" s="11"/>
      <c r="M12" s="12"/>
      <c r="N12" s="13"/>
    </row>
    <row r="13" spans="1:14" x14ac:dyDescent="0.25">
      <c r="A13" s="14"/>
      <c r="B13" s="8" t="s">
        <v>4</v>
      </c>
      <c r="C13" s="9">
        <f>'V8'!$J$10</f>
        <v>0</v>
      </c>
      <c r="D13" s="8"/>
      <c r="E13" s="9">
        <f>'V8'!$Q$10</f>
        <v>-513.37609724599997</v>
      </c>
      <c r="F13" s="8"/>
      <c r="G13" s="15"/>
      <c r="H13" s="15"/>
      <c r="I13" s="16"/>
      <c r="J13" s="16"/>
      <c r="K13" s="10"/>
      <c r="L13" s="11"/>
      <c r="M13" s="12"/>
      <c r="N13" s="13"/>
    </row>
    <row r="14" spans="1:14" x14ac:dyDescent="0.25">
      <c r="A14" s="14" t="s">
        <v>17</v>
      </c>
      <c r="B14" s="8" t="s">
        <v>0</v>
      </c>
      <c r="C14" s="9">
        <f>'V9'!$J$2</f>
        <v>0.37096027011999999</v>
      </c>
      <c r="D14" s="8"/>
      <c r="E14" s="9">
        <f>'V9'!$Q$2</f>
        <v>-29.124384424999999</v>
      </c>
      <c r="F14" s="8"/>
      <c r="G14" s="15">
        <f>'V9'!$C$2</f>
        <v>22535.342300100001</v>
      </c>
      <c r="H14" s="15">
        <f>SQRT($G$2/G14)</f>
        <v>0.98685729032395453</v>
      </c>
      <c r="I14" s="16">
        <f>C14*E14*E14*65</f>
        <v>20452.8703542314</v>
      </c>
      <c r="J14" s="16">
        <f>SQRT($I$2/I14)</f>
        <v>1.0059990404428056</v>
      </c>
      <c r="K14" s="10">
        <f>(C15)/($C14+$C15+$C16)</f>
        <v>0.11683052757797532</v>
      </c>
      <c r="L14" s="11" t="e">
        <f>#REF!/K14</f>
        <v>#REF!</v>
      </c>
      <c r="M14" s="12">
        <f>(C16)/($C14+$C15+$C16)</f>
        <v>0</v>
      </c>
      <c r="N14" s="13" t="e">
        <f>#REF!/M14</f>
        <v>#REF!</v>
      </c>
    </row>
    <row r="15" spans="1:14" x14ac:dyDescent="0.25">
      <c r="A15" s="14"/>
      <c r="B15" s="8" t="s">
        <v>1</v>
      </c>
      <c r="C15" s="9">
        <f>'V9'!$J$6/5</f>
        <v>4.90726699936E-2</v>
      </c>
      <c r="D15" s="8"/>
      <c r="E15" s="9">
        <f>'V9'!$Q$6</f>
        <v>-15.8650248117</v>
      </c>
      <c r="F15" s="8"/>
      <c r="G15" s="15"/>
      <c r="H15" s="15"/>
      <c r="I15" s="16"/>
      <c r="J15" s="16"/>
      <c r="K15" s="10"/>
      <c r="L15" s="11"/>
      <c r="M15" s="12"/>
      <c r="N15" s="13"/>
    </row>
    <row r="16" spans="1:14" x14ac:dyDescent="0.25">
      <c r="A16" s="14"/>
      <c r="B16" s="8" t="s">
        <v>4</v>
      </c>
      <c r="C16" s="9">
        <f>'V9'!$J$10</f>
        <v>0</v>
      </c>
      <c r="D16" s="8"/>
      <c r="E16" s="9">
        <f>'V9'!$Q$10</f>
        <v>-529.09185585</v>
      </c>
      <c r="F16" s="8"/>
      <c r="G16" s="15"/>
      <c r="H16" s="15"/>
      <c r="I16" s="16"/>
      <c r="J16" s="16"/>
      <c r="K16" s="10"/>
      <c r="L16" s="11"/>
      <c r="M16" s="12"/>
      <c r="N16" s="13"/>
    </row>
    <row r="17" spans="1:14" x14ac:dyDescent="0.25">
      <c r="A17" s="14" t="s">
        <v>27</v>
      </c>
      <c r="B17" s="8" t="s">
        <v>0</v>
      </c>
      <c r="C17" s="9">
        <f>'H7'!$J$2</f>
        <v>0.26739415840699998</v>
      </c>
      <c r="D17" s="8"/>
      <c r="E17" s="9">
        <f>'H7'!$Q$2</f>
        <v>-32.801261248800003</v>
      </c>
      <c r="F17" s="8"/>
      <c r="G17" s="15">
        <f>'H7'!$C$2</f>
        <v>19683.113575899999</v>
      </c>
      <c r="H17" s="15">
        <f>SQRT($G$2/G17)</f>
        <v>1.0559407110768497</v>
      </c>
      <c r="I17" s="16">
        <f>C17*E17*E17*65</f>
        <v>18700.204603780228</v>
      </c>
      <c r="J17" s="16">
        <f>SQRT($I$2/I17)</f>
        <v>1.0520866747653494</v>
      </c>
      <c r="K17" s="10">
        <f>(C18)/($C17+$C18+$C19)</f>
        <v>0.11824867418694814</v>
      </c>
      <c r="L17" s="11" t="e">
        <f>#REF!/K17</f>
        <v>#REF!</v>
      </c>
      <c r="M17" s="12">
        <f>(C19)/($C17+$C18+$C19)</f>
        <v>0</v>
      </c>
      <c r="N17" s="13" t="e">
        <f>#REF!/M17</f>
        <v>#REF!</v>
      </c>
    </row>
    <row r="18" spans="1:14" x14ac:dyDescent="0.25">
      <c r="A18" s="14"/>
      <c r="B18" s="8" t="s">
        <v>1</v>
      </c>
      <c r="C18" s="9">
        <f>'H7'!$J$6</f>
        <v>3.5859322000799998E-2</v>
      </c>
      <c r="D18" s="8"/>
      <c r="E18" s="9">
        <f>'H7'!$Q$6</f>
        <v>-17.613344512699999</v>
      </c>
      <c r="F18" s="8"/>
      <c r="G18" s="15"/>
      <c r="H18" s="15"/>
      <c r="I18" s="16"/>
      <c r="J18" s="16"/>
      <c r="K18" s="10"/>
      <c r="L18" s="11"/>
      <c r="M18" s="12"/>
      <c r="N18" s="13"/>
    </row>
    <row r="19" spans="1:14" x14ac:dyDescent="0.25">
      <c r="A19" s="14"/>
      <c r="B19" s="8" t="s">
        <v>4</v>
      </c>
      <c r="C19" s="9">
        <f>'H7'!$J$10</f>
        <v>0</v>
      </c>
      <c r="D19" s="8"/>
      <c r="E19" s="9">
        <f>'H7'!$Q$10</f>
        <v>0</v>
      </c>
      <c r="F19" s="8"/>
      <c r="G19" s="15"/>
      <c r="H19" s="15"/>
      <c r="I19" s="16"/>
      <c r="J19" s="16"/>
      <c r="K19" s="10"/>
      <c r="L19" s="11"/>
      <c r="M19" s="12"/>
      <c r="N19" s="13"/>
    </row>
    <row r="20" spans="1:14" x14ac:dyDescent="0.25">
      <c r="A20" s="18" t="s">
        <v>28</v>
      </c>
      <c r="B20" s="8" t="s">
        <v>0</v>
      </c>
      <c r="C20" s="9">
        <f>'H75'!$J$2</f>
        <v>0.29634071909800003</v>
      </c>
      <c r="D20" s="8"/>
      <c r="E20" s="9">
        <f>'H75'!$Q$2</f>
        <v>-31.698393639900001</v>
      </c>
      <c r="F20" s="8"/>
      <c r="G20" s="15">
        <f>'H75'!$C$2</f>
        <v>20608.864201600001</v>
      </c>
      <c r="H20" s="15">
        <f>SQRT($G$2/G20)</f>
        <v>1.0319517802281271</v>
      </c>
      <c r="I20" s="16">
        <f>C20*E20*E20*65</f>
        <v>19354.376969391782</v>
      </c>
      <c r="J20" s="16">
        <f>SQRT($I$2/I20)</f>
        <v>1.0341537268526229</v>
      </c>
      <c r="K20" s="10">
        <f>(C21)/($C20+$C21+$C22)</f>
        <v>0.11706574419028667</v>
      </c>
      <c r="L20" s="11" t="e">
        <f>#REF!/K20</f>
        <v>#REF!</v>
      </c>
      <c r="M20" s="12">
        <f>(C22)/($C20+$C21+$C22)</f>
        <v>0</v>
      </c>
      <c r="N20" s="13" t="e">
        <f>#REF!/M20</f>
        <v>#REF!</v>
      </c>
    </row>
    <row r="21" spans="1:14" x14ac:dyDescent="0.25">
      <c r="A21" s="18"/>
      <c r="B21" s="8" t="s">
        <v>1</v>
      </c>
      <c r="C21" s="9">
        <f>'H75'!$J$6</f>
        <v>3.9290973916599997E-2</v>
      </c>
      <c r="D21" s="8"/>
      <c r="E21" s="9">
        <f>'H75'!$Q$6</f>
        <v>-16.884229638400001</v>
      </c>
      <c r="F21" s="8"/>
      <c r="G21" s="15"/>
      <c r="H21" s="15"/>
      <c r="I21" s="16"/>
      <c r="J21" s="16"/>
      <c r="K21" s="10"/>
      <c r="L21" s="11"/>
      <c r="M21" s="12"/>
      <c r="N21" s="13"/>
    </row>
    <row r="22" spans="1:14" x14ac:dyDescent="0.25">
      <c r="A22" s="18"/>
      <c r="B22" s="8" t="s">
        <v>4</v>
      </c>
      <c r="C22" s="9">
        <f>'H75'!$J$10</f>
        <v>0</v>
      </c>
      <c r="D22" s="8"/>
      <c r="E22" s="9">
        <f>'H75'!$Q$10</f>
        <v>0</v>
      </c>
      <c r="F22" s="8"/>
      <c r="G22" s="15"/>
      <c r="H22" s="15"/>
      <c r="I22" s="16"/>
      <c r="J22" s="16"/>
      <c r="K22" s="10"/>
      <c r="L22" s="11"/>
      <c r="M22" s="12"/>
      <c r="N22" s="13"/>
    </row>
    <row r="23" spans="1:14" x14ac:dyDescent="0.25">
      <c r="A23" s="14" t="s">
        <v>29</v>
      </c>
      <c r="B23" s="8" t="s">
        <v>0</v>
      </c>
      <c r="C23" s="9">
        <f>'H8'!$J$2</f>
        <v>0.32245106040499999</v>
      </c>
      <c r="D23" s="8"/>
      <c r="E23" s="9">
        <f>'H75'!$Q$2</f>
        <v>-31.698393639900001</v>
      </c>
      <c r="F23" s="8"/>
      <c r="G23" s="15">
        <f>'H8'!$C$2</f>
        <v>21440.5342862</v>
      </c>
      <c r="H23" s="15">
        <f>SQRT($G$2/G23)</f>
        <v>1.0117393268785337</v>
      </c>
      <c r="I23" s="16">
        <f>C23*E23*E23*65</f>
        <v>21059.675485212818</v>
      </c>
      <c r="J23" s="16">
        <f>SQRT($I$2/I23)</f>
        <v>0.99139987964835186</v>
      </c>
      <c r="K23" s="10">
        <f>(C24)/($C23+$C24+$C25)</f>
        <v>0.12412499483117298</v>
      </c>
      <c r="L23" s="11" t="e">
        <f>#REF!/K23</f>
        <v>#REF!</v>
      </c>
      <c r="M23" s="12">
        <f>(C25)/($C23+$C24+$C25)</f>
        <v>0</v>
      </c>
      <c r="N23" s="13" t="e">
        <f>#REF!/M23</f>
        <v>#REF!</v>
      </c>
    </row>
    <row r="24" spans="1:14" x14ac:dyDescent="0.25">
      <c r="A24" s="14"/>
      <c r="B24" s="8" t="s">
        <v>1</v>
      </c>
      <c r="C24" s="9">
        <f>'H8'!$J$6</f>
        <v>4.5696287677900002E-2</v>
      </c>
      <c r="D24" s="8"/>
      <c r="E24" s="9">
        <f>'H75'!$Q$6</f>
        <v>-16.884229638400001</v>
      </c>
      <c r="F24" s="8"/>
      <c r="G24" s="15"/>
      <c r="H24" s="15"/>
      <c r="I24" s="16"/>
      <c r="J24" s="16"/>
      <c r="K24" s="10"/>
      <c r="L24" s="11"/>
      <c r="M24" s="12"/>
      <c r="N24" s="13"/>
    </row>
    <row r="25" spans="1:14" x14ac:dyDescent="0.25">
      <c r="A25" s="14"/>
      <c r="B25" s="8" t="s">
        <v>4</v>
      </c>
      <c r="C25" s="9">
        <f>'H8'!$J$10</f>
        <v>0</v>
      </c>
      <c r="D25" s="8"/>
      <c r="E25" s="9">
        <f>'H75'!$Q$10</f>
        <v>0</v>
      </c>
      <c r="F25" s="8"/>
      <c r="G25" s="15"/>
      <c r="H25" s="15"/>
      <c r="I25" s="16"/>
      <c r="J25" s="16"/>
      <c r="K25" s="10"/>
      <c r="L25" s="11"/>
      <c r="M25" s="12"/>
      <c r="N25" s="13"/>
    </row>
    <row r="26" spans="1:14" x14ac:dyDescent="0.25">
      <c r="A26" s="18" t="s">
        <v>30</v>
      </c>
      <c r="B26" s="8" t="s">
        <v>0</v>
      </c>
      <c r="C26" s="9">
        <f>HUV!$J$2</f>
        <v>0.30151085718499998</v>
      </c>
      <c r="D26" s="8"/>
      <c r="E26" s="9">
        <f>HUV!$Q$2</f>
        <v>-31.4993395901</v>
      </c>
      <c r="F26" s="8"/>
      <c r="G26" s="15">
        <f>HUV!$C$2*65</f>
        <v>20782.315729565002</v>
      </c>
      <c r="H26" s="15">
        <f>SQRT($G$2/G26)</f>
        <v>1.0276363647257793</v>
      </c>
      <c r="I26" s="16">
        <f>C26*E26*E26*65</f>
        <v>19445.504231773743</v>
      </c>
      <c r="J26" s="16">
        <f>SQRT($I$2/I26)</f>
        <v>1.0317277093819854</v>
      </c>
      <c r="K26" s="10">
        <f>(C27)/($C26+$C27+$C28)</f>
        <v>0.12088131831200168</v>
      </c>
      <c r="L26" s="11" t="e">
        <f>#REF!/K26</f>
        <v>#REF!</v>
      </c>
      <c r="M26" s="12">
        <f>(C28)/($C26+$C27+$C28)</f>
        <v>0</v>
      </c>
      <c r="N26" s="13" t="e">
        <f>#REF!/M26</f>
        <v>#REF!</v>
      </c>
    </row>
    <row r="27" spans="1:14" x14ac:dyDescent="0.25">
      <c r="A27" s="18"/>
      <c r="B27" s="8" t="s">
        <v>1</v>
      </c>
      <c r="C27" s="9">
        <f>HUV!$J$6</f>
        <v>4.1458600142500003E-2</v>
      </c>
      <c r="D27" s="8"/>
      <c r="E27" s="9">
        <f>HUV!$Q$6</f>
        <v>-16.5178187739</v>
      </c>
      <c r="F27" s="8"/>
      <c r="G27" s="15"/>
      <c r="H27" s="15"/>
      <c r="I27" s="16"/>
      <c r="J27" s="16"/>
      <c r="K27" s="10"/>
      <c r="L27" s="11"/>
      <c r="M27" s="12"/>
      <c r="N27" s="13"/>
    </row>
    <row r="28" spans="1:14" x14ac:dyDescent="0.25">
      <c r="A28" s="18"/>
      <c r="B28" s="8" t="s">
        <v>4</v>
      </c>
      <c r="C28" s="9">
        <f>HUV!$J$10</f>
        <v>0</v>
      </c>
      <c r="D28" s="8"/>
      <c r="E28" s="9">
        <f>HUV!$Q$10</f>
        <v>0</v>
      </c>
      <c r="F28" s="8"/>
      <c r="G28" s="15"/>
      <c r="H28" s="15"/>
      <c r="I28" s="16"/>
      <c r="J28" s="16"/>
      <c r="K28" s="10"/>
      <c r="L28" s="11"/>
      <c r="M28" s="12"/>
      <c r="N28" s="13"/>
    </row>
    <row r="29" spans="1:14" x14ac:dyDescent="0.25">
      <c r="A29" s="18" t="s">
        <v>31</v>
      </c>
      <c r="B29" s="8" t="s">
        <v>0</v>
      </c>
      <c r="C29" s="9">
        <f>HUV_JLAB!$J$2</f>
        <v>0.29755038401299999</v>
      </c>
      <c r="D29" s="8"/>
      <c r="E29" s="9">
        <f>HUV_JLAB!$Q$2</f>
        <v>-31.736640686200001</v>
      </c>
      <c r="F29" s="8"/>
      <c r="G29" s="15">
        <f>HUV_JLAB!$C$2*65</f>
        <v>20690.675169515001</v>
      </c>
      <c r="H29" s="15">
        <f>SQRT($G$2/G29)</f>
        <v>1.0299095898981041</v>
      </c>
      <c r="I29" s="16">
        <f>C29*E29*E29*65</f>
        <v>19480.306313642737</v>
      </c>
      <c r="J29" s="16">
        <f>SQRT($I$2/I29)</f>
        <v>1.0308056929915039</v>
      </c>
      <c r="K29" s="10">
        <f>(C30)/($C29+$C30+$C31)</f>
        <v>0.11576867800979938</v>
      </c>
      <c r="L29" s="11" t="e">
        <f>#REF!/K29</f>
        <v>#REF!</v>
      </c>
      <c r="M29" s="12">
        <f>(C31)/($C29+$C30+$C31)</f>
        <v>0</v>
      </c>
      <c r="N29" s="13" t="e">
        <f>#REF!/M29</f>
        <v>#REF!</v>
      </c>
    </row>
    <row r="30" spans="1:14" x14ac:dyDescent="0.25">
      <c r="A30" s="18"/>
      <c r="B30" s="8" t="s">
        <v>1</v>
      </c>
      <c r="C30" s="9">
        <f>HUV_JLAB!$J$6</f>
        <v>3.8957016949999999E-2</v>
      </c>
      <c r="D30" s="8"/>
      <c r="E30" s="9">
        <f>HUV_JLAB!$Q$6</f>
        <v>-16.789147148000001</v>
      </c>
      <c r="F30" s="8"/>
      <c r="G30" s="15"/>
      <c r="H30" s="15"/>
      <c r="I30" s="16"/>
      <c r="J30" s="16"/>
      <c r="K30" s="10"/>
      <c r="L30" s="11"/>
      <c r="M30" s="12"/>
      <c r="N30" s="13"/>
    </row>
    <row r="31" spans="1:14" x14ac:dyDescent="0.25">
      <c r="A31" s="18"/>
      <c r="B31" s="8" t="s">
        <v>4</v>
      </c>
      <c r="C31" s="9">
        <f>HUV_JLAB!$J$10</f>
        <v>0</v>
      </c>
      <c r="D31" s="8"/>
      <c r="E31" s="9">
        <f>HUV_JLAB!$Q$10</f>
        <v>0</v>
      </c>
      <c r="F31" s="8"/>
      <c r="G31" s="15"/>
      <c r="H31" s="15"/>
      <c r="I31" s="16"/>
      <c r="J31" s="16"/>
      <c r="K31" s="10"/>
      <c r="L31" s="11"/>
      <c r="M31" s="12"/>
      <c r="N31" s="13"/>
    </row>
    <row r="32" spans="1:14" x14ac:dyDescent="0.25">
      <c r="A32" s="18" t="s">
        <v>32</v>
      </c>
      <c r="B32" s="8" t="s">
        <v>0</v>
      </c>
      <c r="C32" s="9">
        <f>HUV12_JLAB!$J$2</f>
        <v>0.29635403671999999</v>
      </c>
      <c r="D32" s="8"/>
      <c r="E32" s="9">
        <f>HUV12_JLAB!$Q$2</f>
        <v>-31.779735439300001</v>
      </c>
      <c r="F32" s="8"/>
      <c r="G32" s="15">
        <f>HUV12_JLAB!$C$2*65</f>
        <v>20645.206339029999</v>
      </c>
      <c r="H32" s="15">
        <f>SQRT($G$2/G32)</f>
        <v>1.0310430982852843</v>
      </c>
      <c r="I32" s="16">
        <f>C32*E32*E32*65</f>
        <v>19454.709884062064</v>
      </c>
      <c r="J32" s="16">
        <f>SQRT($I$2/I32)</f>
        <v>1.0314835821137369</v>
      </c>
      <c r="K32" s="10">
        <f>(C33)/($C32+$C33+$C34)</f>
        <v>0.10679697271398704</v>
      </c>
      <c r="L32" s="11" t="e">
        <f>#REF!/K32</f>
        <v>#REF!</v>
      </c>
      <c r="M32" s="12">
        <f>(C34)/($C32+$C33+$C34)</f>
        <v>0</v>
      </c>
      <c r="N32" s="13" t="e">
        <f>#REF!/M32</f>
        <v>#REF!</v>
      </c>
    </row>
    <row r="33" spans="1:14" x14ac:dyDescent="0.25">
      <c r="A33" s="18"/>
      <c r="B33" s="8" t="s">
        <v>1</v>
      </c>
      <c r="C33" s="9">
        <f>HUV12_JLAB!$J$6</f>
        <v>3.5433952871199999E-2</v>
      </c>
      <c r="D33" s="8"/>
      <c r="E33" s="9">
        <f>HUV12_JLAB!$Q$6</f>
        <v>-18.4820354511</v>
      </c>
      <c r="F33" s="8"/>
      <c r="G33" s="15"/>
      <c r="H33" s="15"/>
      <c r="I33" s="16"/>
      <c r="J33" s="16"/>
      <c r="K33" s="10"/>
      <c r="L33" s="11"/>
      <c r="M33" s="12"/>
      <c r="N33" s="13"/>
    </row>
    <row r="34" spans="1:14" x14ac:dyDescent="0.25">
      <c r="A34" s="18"/>
      <c r="B34" s="8" t="s">
        <v>4</v>
      </c>
      <c r="C34" s="9">
        <f>HUV12_JLAB!$J$10</f>
        <v>0</v>
      </c>
      <c r="D34" s="8"/>
      <c r="E34" s="9">
        <f>HUV12_JLAB!$Q$10</f>
        <v>0</v>
      </c>
      <c r="F34" s="8"/>
      <c r="G34" s="15"/>
      <c r="H34" s="15"/>
      <c r="I34" s="16"/>
      <c r="J34" s="16"/>
      <c r="K34" s="10"/>
      <c r="L34" s="11"/>
      <c r="M34" s="12"/>
      <c r="N34" s="13"/>
    </row>
  </sheetData>
  <mergeCells count="99">
    <mergeCell ref="K29:K31"/>
    <mergeCell ref="L29:L31"/>
    <mergeCell ref="M29:M31"/>
    <mergeCell ref="N29:N31"/>
    <mergeCell ref="A32:A34"/>
    <mergeCell ref="G32:G34"/>
    <mergeCell ref="H32:H34"/>
    <mergeCell ref="I32:I34"/>
    <mergeCell ref="J32:J34"/>
    <mergeCell ref="K32:K34"/>
    <mergeCell ref="L32:L34"/>
    <mergeCell ref="M32:M34"/>
    <mergeCell ref="N32:N34"/>
    <mergeCell ref="A26:A28"/>
    <mergeCell ref="G26:G28"/>
    <mergeCell ref="H26:H28"/>
    <mergeCell ref="I26:I28"/>
    <mergeCell ref="J26:J28"/>
    <mergeCell ref="K26:K28"/>
    <mergeCell ref="L26:L28"/>
    <mergeCell ref="M26:M28"/>
    <mergeCell ref="N26:N28"/>
    <mergeCell ref="A29:A31"/>
    <mergeCell ref="G29:G31"/>
    <mergeCell ref="H29:H31"/>
    <mergeCell ref="I29:I31"/>
    <mergeCell ref="J29:J31"/>
    <mergeCell ref="G2:G4"/>
    <mergeCell ref="G5:G7"/>
    <mergeCell ref="A8:A10"/>
    <mergeCell ref="A11:A13"/>
    <mergeCell ref="A14:A16"/>
    <mergeCell ref="A5:A7"/>
    <mergeCell ref="A2:A4"/>
    <mergeCell ref="G8:G10"/>
    <mergeCell ref="G11:G13"/>
    <mergeCell ref="G14:G16"/>
    <mergeCell ref="M5:M7"/>
    <mergeCell ref="N8:N10"/>
    <mergeCell ref="N11:N13"/>
    <mergeCell ref="H2:H4"/>
    <mergeCell ref="H5:H7"/>
    <mergeCell ref="K8:K10"/>
    <mergeCell ref="K11:K13"/>
    <mergeCell ref="K2:K4"/>
    <mergeCell ref="K5:K7"/>
    <mergeCell ref="I8:I10"/>
    <mergeCell ref="I11:I13"/>
    <mergeCell ref="I2:I4"/>
    <mergeCell ref="I5:I7"/>
    <mergeCell ref="H8:H10"/>
    <mergeCell ref="H11:H13"/>
    <mergeCell ref="H14:H16"/>
    <mergeCell ref="N2:N4"/>
    <mergeCell ref="N5:N7"/>
    <mergeCell ref="J8:J10"/>
    <mergeCell ref="J11:J13"/>
    <mergeCell ref="J14:J16"/>
    <mergeCell ref="L2:L4"/>
    <mergeCell ref="L5:L7"/>
    <mergeCell ref="J2:J4"/>
    <mergeCell ref="J5:J7"/>
    <mergeCell ref="M8:M10"/>
    <mergeCell ref="M11:M13"/>
    <mergeCell ref="M14:M16"/>
    <mergeCell ref="M2:M4"/>
    <mergeCell ref="I17:I19"/>
    <mergeCell ref="J17:J19"/>
    <mergeCell ref="N14:N16"/>
    <mergeCell ref="L8:L10"/>
    <mergeCell ref="L11:L13"/>
    <mergeCell ref="L14:L16"/>
    <mergeCell ref="K14:K16"/>
    <mergeCell ref="I14:I16"/>
    <mergeCell ref="K17:K19"/>
    <mergeCell ref="L17:L19"/>
    <mergeCell ref="M17:M19"/>
    <mergeCell ref="N17:N19"/>
    <mergeCell ref="A20:A22"/>
    <mergeCell ref="G20:G22"/>
    <mergeCell ref="H20:H22"/>
    <mergeCell ref="I20:I22"/>
    <mergeCell ref="J20:J22"/>
    <mergeCell ref="K20:K22"/>
    <mergeCell ref="L20:L22"/>
    <mergeCell ref="M20:M22"/>
    <mergeCell ref="N20:N22"/>
    <mergeCell ref="A17:A19"/>
    <mergeCell ref="G17:G19"/>
    <mergeCell ref="H17:H19"/>
    <mergeCell ref="K23:K25"/>
    <mergeCell ref="L23:L25"/>
    <mergeCell ref="M23:M25"/>
    <mergeCell ref="N23:N25"/>
    <mergeCell ref="A23:A25"/>
    <mergeCell ref="G23:G25"/>
    <mergeCell ref="H23:H25"/>
    <mergeCell ref="I23:I25"/>
    <mergeCell ref="J23:J25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25"/>
  <sheetViews>
    <sheetView topLeftCell="A5" workbookViewId="0">
      <selection activeCell="A20" sqref="A20:A22"/>
    </sheetView>
  </sheetViews>
  <sheetFormatPr defaultRowHeight="15" x14ac:dyDescent="0.25"/>
  <cols>
    <col min="7" max="7" width="9.5703125" bestFit="1" customWidth="1"/>
    <col min="9" max="9" width="22.140625" style="2" customWidth="1"/>
    <col min="10" max="10" width="13.42578125" style="2" customWidth="1"/>
    <col min="11" max="11" width="16.28515625" style="2" customWidth="1"/>
    <col min="12" max="12" width="13.140625" style="2" customWidth="1"/>
    <col min="13" max="13" width="9.140625" style="2"/>
    <col min="14" max="14" width="12.28515625" style="2" customWidth="1"/>
  </cols>
  <sheetData>
    <row r="1" spans="1:20" x14ac:dyDescent="0.25">
      <c r="A1" s="8"/>
      <c r="B1" s="8"/>
      <c r="C1" s="8" t="s">
        <v>18</v>
      </c>
      <c r="D1" s="8"/>
      <c r="E1" s="8" t="s">
        <v>19</v>
      </c>
      <c r="F1" s="8"/>
      <c r="G1" s="4" t="s">
        <v>12</v>
      </c>
      <c r="H1" s="4" t="s">
        <v>26</v>
      </c>
      <c r="I1" s="5" t="s">
        <v>24</v>
      </c>
      <c r="J1" s="5" t="s">
        <v>26</v>
      </c>
      <c r="K1" s="6" t="s">
        <v>21</v>
      </c>
      <c r="L1" s="6" t="s">
        <v>26</v>
      </c>
      <c r="M1" s="7" t="s">
        <v>22</v>
      </c>
      <c r="N1" s="7" t="s">
        <v>23</v>
      </c>
    </row>
    <row r="2" spans="1:20" x14ac:dyDescent="0.25">
      <c r="A2" s="14" t="s">
        <v>14</v>
      </c>
      <c r="B2" s="8" t="s">
        <v>0</v>
      </c>
      <c r="C2" s="9">
        <f>D!$J$5</f>
        <v>0.168035832321</v>
      </c>
      <c r="D2" s="8"/>
      <c r="E2" s="9">
        <f>D!$Q$5</f>
        <v>-33.029513879600003</v>
      </c>
      <c r="F2" s="8"/>
      <c r="G2" s="15">
        <f>D!$C$5</f>
        <v>11583.826120199999</v>
      </c>
      <c r="H2" s="15">
        <f>SQRT($G$2/G2)</f>
        <v>1</v>
      </c>
      <c r="I2" s="16">
        <f>C2*E2*E2*60</f>
        <v>10999.109247824794</v>
      </c>
      <c r="J2" s="16">
        <f>SQRT($I$2/I2)</f>
        <v>1</v>
      </c>
      <c r="K2" s="10">
        <f>(C3)/($C2+$C3+$C4)</f>
        <v>0.20507301374634548</v>
      </c>
      <c r="L2" s="11">
        <f>$K$2/K2</f>
        <v>1</v>
      </c>
      <c r="M2" s="12">
        <f>(C4)/($C2+$C3+$C4)</f>
        <v>0</v>
      </c>
      <c r="N2" s="17" t="s">
        <v>13</v>
      </c>
    </row>
    <row r="3" spans="1:20" x14ac:dyDescent="0.25">
      <c r="A3" s="14"/>
      <c r="B3" s="8" t="s">
        <v>1</v>
      </c>
      <c r="C3" s="9">
        <f>D!$J$9/5</f>
        <v>4.3349408369999995E-2</v>
      </c>
      <c r="D3" s="8"/>
      <c r="E3" s="9">
        <f>D!$Q$9</f>
        <v>-16.8505547828</v>
      </c>
      <c r="F3" s="8"/>
      <c r="G3" s="15">
        <f>D!$C$9</f>
        <v>0</v>
      </c>
      <c r="H3" s="15"/>
      <c r="I3" s="16"/>
      <c r="J3" s="16"/>
      <c r="K3" s="10"/>
      <c r="L3" s="11"/>
      <c r="M3" s="12"/>
      <c r="N3" s="13"/>
    </row>
    <row r="4" spans="1:20" x14ac:dyDescent="0.25">
      <c r="A4" s="14"/>
      <c r="B4" s="8" t="s">
        <v>4</v>
      </c>
      <c r="C4" s="9">
        <f>D!$J$13</f>
        <v>0</v>
      </c>
      <c r="D4" s="8"/>
      <c r="E4" s="9">
        <f>D!$Q$13</f>
        <v>0</v>
      </c>
      <c r="F4" s="8"/>
      <c r="G4" s="15">
        <f>D!$C$13</f>
        <v>0</v>
      </c>
      <c r="H4" s="15"/>
      <c r="I4" s="16"/>
      <c r="J4" s="16"/>
      <c r="K4" s="10"/>
      <c r="L4" s="11"/>
      <c r="M4" s="12"/>
      <c r="N4" s="13"/>
    </row>
    <row r="5" spans="1:20" x14ac:dyDescent="0.25">
      <c r="A5" s="14" t="s">
        <v>25</v>
      </c>
      <c r="B5" s="8" t="s">
        <v>0</v>
      </c>
      <c r="C5" s="9">
        <f>S!$J$5</f>
        <v>0.12939081512699999</v>
      </c>
      <c r="D5" s="8"/>
      <c r="E5" s="9">
        <f>S!$Q$5</f>
        <v>-34.3308802675</v>
      </c>
      <c r="F5" s="8"/>
      <c r="G5" s="15">
        <f>D!$C$5</f>
        <v>11583.826120199999</v>
      </c>
      <c r="H5" s="15">
        <f>SQRT($G$2/G5)</f>
        <v>1</v>
      </c>
      <c r="I5" s="16">
        <f>C5*E5*E5*65</f>
        <v>9912.5795087355327</v>
      </c>
      <c r="J5" s="16">
        <f>SQRT($I$2/I5)</f>
        <v>1.0533808430039437</v>
      </c>
      <c r="K5" s="10">
        <f>(C6)/($C5+$C6+$C7)</f>
        <v>0.16134548983470906</v>
      </c>
      <c r="L5" s="11">
        <f>$K$2/K5</f>
        <v>1.2710179500922725</v>
      </c>
      <c r="M5" s="12">
        <f>(C7)/($C5+$C6+$C7)</f>
        <v>0</v>
      </c>
      <c r="N5" s="17" t="s">
        <v>13</v>
      </c>
    </row>
    <row r="6" spans="1:20" x14ac:dyDescent="0.25">
      <c r="A6" s="14"/>
      <c r="B6" s="8" t="s">
        <v>1</v>
      </c>
      <c r="C6" s="9">
        <f>S!$J$9/5</f>
        <v>2.4892997287599999E-2</v>
      </c>
      <c r="D6" s="8"/>
      <c r="E6" s="9">
        <f>S!$Q$9</f>
        <v>-16.013342400700001</v>
      </c>
      <c r="F6" s="8"/>
      <c r="G6" s="15">
        <f>D!$C$9</f>
        <v>0</v>
      </c>
      <c r="H6" s="15"/>
      <c r="I6" s="16"/>
      <c r="J6" s="16"/>
      <c r="K6" s="10"/>
      <c r="L6" s="11"/>
      <c r="M6" s="12"/>
      <c r="N6" s="13"/>
    </row>
    <row r="7" spans="1:20" x14ac:dyDescent="0.25">
      <c r="A7" s="14"/>
      <c r="B7" s="8" t="s">
        <v>4</v>
      </c>
      <c r="C7" s="9">
        <f>S!$J$13</f>
        <v>0</v>
      </c>
      <c r="D7" s="8"/>
      <c r="E7" s="9">
        <f>S!$Q$13</f>
        <v>0</v>
      </c>
      <c r="F7" s="8"/>
      <c r="G7" s="15">
        <f>D!$C$13</f>
        <v>0</v>
      </c>
      <c r="H7" s="15"/>
      <c r="I7" s="16"/>
      <c r="J7" s="16"/>
      <c r="K7" s="10"/>
      <c r="L7" s="11"/>
      <c r="M7" s="12"/>
      <c r="N7" s="13"/>
    </row>
    <row r="8" spans="1:20" x14ac:dyDescent="0.25">
      <c r="A8" s="14" t="s">
        <v>15</v>
      </c>
      <c r="B8" s="8" t="s">
        <v>0</v>
      </c>
      <c r="C8" s="9">
        <f>'V7'!$J$5</f>
        <v>0.13170104415600001</v>
      </c>
      <c r="D8" s="8"/>
      <c r="E8" s="9">
        <f>'V7'!$Q$5</f>
        <v>-34.2015711174</v>
      </c>
      <c r="F8" s="8"/>
      <c r="G8" s="15">
        <f>'V7'!$C$5</f>
        <v>10458.0391347</v>
      </c>
      <c r="H8" s="15">
        <f>SQRT($G$2/G8)</f>
        <v>1.0524485730534063</v>
      </c>
      <c r="I8" s="16">
        <f>C8*E8*E8*65</f>
        <v>10013.702581309552</v>
      </c>
      <c r="J8" s="16">
        <f>SQRT($I$2/I8)</f>
        <v>1.0480485796323162</v>
      </c>
      <c r="K8" s="10">
        <f>(C9)/($C8+$C9+$C10)</f>
        <v>0.16168397049332056</v>
      </c>
      <c r="L8" s="11">
        <f>$K$2/K8</f>
        <v>1.2683571112253047</v>
      </c>
      <c r="M8" s="12">
        <f>(C10)/($C8+$C9+$C10)</f>
        <v>0</v>
      </c>
      <c r="N8" s="13" t="e">
        <f>#REF!/M8</f>
        <v>#REF!</v>
      </c>
      <c r="O8" s="2"/>
      <c r="P8" s="1"/>
      <c r="Q8" s="2"/>
      <c r="R8" s="1"/>
      <c r="S8" s="2"/>
      <c r="T8" s="1"/>
    </row>
    <row r="9" spans="1:20" x14ac:dyDescent="0.25">
      <c r="A9" s="14"/>
      <c r="B9" s="8" t="s">
        <v>1</v>
      </c>
      <c r="C9" s="9">
        <f>'V7'!$J$9/5</f>
        <v>2.5400859565799998E-2</v>
      </c>
      <c r="D9" s="8"/>
      <c r="E9" s="9">
        <f>'V7'!$Q$9</f>
        <v>-16.572124193400001</v>
      </c>
      <c r="F9" s="8"/>
      <c r="G9" s="15">
        <f>'V7'!$C$9</f>
        <v>0</v>
      </c>
      <c r="H9" s="15"/>
      <c r="I9" s="16"/>
      <c r="J9" s="16"/>
      <c r="K9" s="10"/>
      <c r="L9" s="11"/>
      <c r="M9" s="12"/>
      <c r="N9" s="13"/>
      <c r="O9" s="2"/>
      <c r="P9" s="1"/>
      <c r="Q9" s="2"/>
      <c r="R9" s="1"/>
      <c r="S9" s="2"/>
      <c r="T9" s="1"/>
    </row>
    <row r="10" spans="1:20" x14ac:dyDescent="0.25">
      <c r="A10" s="14"/>
      <c r="B10" s="8" t="s">
        <v>4</v>
      </c>
      <c r="C10" s="9">
        <f>'V7'!$J$13</f>
        <v>0</v>
      </c>
      <c r="D10" s="8"/>
      <c r="E10" s="9">
        <f>'V7'!$Q$13</f>
        <v>-465.47121495300001</v>
      </c>
      <c r="F10" s="8"/>
      <c r="G10" s="15">
        <f>'V7'!$C$13</f>
        <v>0</v>
      </c>
      <c r="H10" s="15"/>
      <c r="I10" s="16"/>
      <c r="J10" s="16"/>
      <c r="K10" s="10"/>
      <c r="L10" s="11"/>
      <c r="M10" s="12"/>
      <c r="N10" s="13"/>
      <c r="O10" s="2"/>
      <c r="P10" s="1"/>
      <c r="Q10" s="2"/>
      <c r="R10" s="1"/>
      <c r="S10" s="2"/>
      <c r="T10" s="1"/>
    </row>
    <row r="11" spans="1:20" x14ac:dyDescent="0.25">
      <c r="A11" s="14" t="s">
        <v>16</v>
      </c>
      <c r="B11" s="8" t="s">
        <v>0</v>
      </c>
      <c r="C11" s="9">
        <f>'V8'!$J$5</f>
        <v>0.14992554643</v>
      </c>
      <c r="D11" s="8"/>
      <c r="E11" s="9">
        <f>'V8'!$Q$5</f>
        <v>-32.552310563399999</v>
      </c>
      <c r="F11" s="8"/>
      <c r="G11" s="15">
        <f>'V8'!$C$5</f>
        <v>11007.6841893</v>
      </c>
      <c r="H11" s="15">
        <f>SQRT($G$2/G11)</f>
        <v>1.0258362327483783</v>
      </c>
      <c r="I11" s="16">
        <f>C11*E11*E11*65</f>
        <v>10326.487828106254</v>
      </c>
      <c r="J11" s="16">
        <f>SQRT($I$2/I11)</f>
        <v>1.032054042038232</v>
      </c>
      <c r="K11" s="10">
        <f>(C12)/($C11+$C12+$C13)</f>
        <v>0.16681572897941754</v>
      </c>
      <c r="L11" s="11">
        <f>$K$2/K11</f>
        <v>1.2293385941540818</v>
      </c>
      <c r="M11" s="12">
        <f>(C13)/($C11+$C12+$C13)</f>
        <v>0</v>
      </c>
      <c r="N11" s="13" t="e">
        <f>#REF!/M11</f>
        <v>#REF!</v>
      </c>
      <c r="O11" s="2"/>
      <c r="P11" s="1"/>
      <c r="Q11" s="2"/>
      <c r="R11" s="1"/>
      <c r="S11" s="2"/>
      <c r="T11" s="1"/>
    </row>
    <row r="12" spans="1:20" x14ac:dyDescent="0.25">
      <c r="A12" s="14"/>
      <c r="B12" s="8" t="s">
        <v>1</v>
      </c>
      <c r="C12" s="9">
        <f>'V8'!$J$9/5</f>
        <v>3.0017296521600002E-2</v>
      </c>
      <c r="D12" s="8"/>
      <c r="E12" s="9">
        <f>'V8'!$Q$9</f>
        <v>-15.9821208196</v>
      </c>
      <c r="F12" s="8"/>
      <c r="G12" s="15">
        <f>'V8'!$C$9</f>
        <v>0</v>
      </c>
      <c r="H12" s="15"/>
      <c r="I12" s="16"/>
      <c r="J12" s="16"/>
      <c r="K12" s="10"/>
      <c r="L12" s="11"/>
      <c r="M12" s="12"/>
      <c r="N12" s="13"/>
      <c r="O12" s="2"/>
      <c r="P12" s="1"/>
      <c r="Q12" s="2"/>
      <c r="R12" s="1"/>
      <c r="S12" s="2"/>
      <c r="T12" s="1"/>
    </row>
    <row r="13" spans="1:20" x14ac:dyDescent="0.25">
      <c r="A13" s="14"/>
      <c r="B13" s="8" t="s">
        <v>4</v>
      </c>
      <c r="C13" s="9">
        <f>'V8'!$J$13</f>
        <v>0</v>
      </c>
      <c r="D13" s="8"/>
      <c r="E13" s="9">
        <f>'V8'!$Q$13</f>
        <v>-460.37116683199997</v>
      </c>
      <c r="F13" s="8"/>
      <c r="G13" s="15">
        <f>'V8'!$C$13</f>
        <v>0</v>
      </c>
      <c r="H13" s="15"/>
      <c r="I13" s="16"/>
      <c r="J13" s="16"/>
      <c r="K13" s="10"/>
      <c r="L13" s="11"/>
      <c r="M13" s="12"/>
      <c r="N13" s="13"/>
      <c r="O13" s="2"/>
      <c r="P13" s="1"/>
      <c r="Q13" s="2"/>
      <c r="R13" s="1"/>
      <c r="S13" s="2"/>
      <c r="T13" s="1"/>
    </row>
    <row r="14" spans="1:20" x14ac:dyDescent="0.25">
      <c r="A14" s="14" t="s">
        <v>17</v>
      </c>
      <c r="B14" s="8" t="s">
        <v>0</v>
      </c>
      <c r="C14" s="9">
        <f>'V9'!$J$5</f>
        <v>0.167488180559</v>
      </c>
      <c r="D14" s="8"/>
      <c r="E14" s="9">
        <f>'V9'!$Q$5</f>
        <v>-30.970266969000001</v>
      </c>
      <c r="F14" s="8"/>
      <c r="G14" s="15">
        <f>'V9'!$C$5</f>
        <v>11386.363555100001</v>
      </c>
      <c r="H14" s="15">
        <f>SQRT($G$2/G14)</f>
        <v>1.0086337401699379</v>
      </c>
      <c r="I14" s="16">
        <f>C14*E14*E14*65</f>
        <v>10442.08970007051</v>
      </c>
      <c r="J14" s="16">
        <f>SQRT($I$2/I14)</f>
        <v>1.0263253311635852</v>
      </c>
      <c r="K14" s="10">
        <f>(C15)/($C14+$C15+$C16)</f>
        <v>0.15331071103553948</v>
      </c>
      <c r="L14" s="11">
        <f>$K$2/K14</f>
        <v>1.3376300479019161</v>
      </c>
      <c r="M14" s="12">
        <f>(C16)/($C14+$C15+$C16)</f>
        <v>0</v>
      </c>
      <c r="N14" s="13" t="e">
        <f>#REF!/M14</f>
        <v>#REF!</v>
      </c>
      <c r="O14" s="2"/>
      <c r="P14" s="1"/>
      <c r="Q14" s="2"/>
      <c r="R14" s="1"/>
      <c r="S14" s="2"/>
      <c r="T14" s="1"/>
    </row>
    <row r="15" spans="1:20" x14ac:dyDescent="0.25">
      <c r="A15" s="14"/>
      <c r="B15" s="8" t="s">
        <v>1</v>
      </c>
      <c r="C15" s="9">
        <f>'V9'!$J$9/5</f>
        <v>3.0327219661600003E-2</v>
      </c>
      <c r="D15" s="8"/>
      <c r="E15" s="9">
        <f>'V9'!$Q$9</f>
        <v>-15.297086528299999</v>
      </c>
      <c r="F15" s="8"/>
      <c r="G15" s="15">
        <f>'V9'!$C$9</f>
        <v>0</v>
      </c>
      <c r="H15" s="15"/>
      <c r="I15" s="16"/>
      <c r="J15" s="16"/>
      <c r="K15" s="10"/>
      <c r="L15" s="11"/>
      <c r="M15" s="12"/>
      <c r="N15" s="13"/>
      <c r="O15" s="2"/>
      <c r="P15" s="1"/>
      <c r="Q15" s="2"/>
      <c r="R15" s="1"/>
      <c r="S15" s="2"/>
      <c r="T15" s="1"/>
    </row>
    <row r="16" spans="1:20" x14ac:dyDescent="0.25">
      <c r="A16" s="14"/>
      <c r="B16" s="8" t="s">
        <v>4</v>
      </c>
      <c r="C16" s="9">
        <f>'V9'!$J$13</f>
        <v>0</v>
      </c>
      <c r="D16" s="8"/>
      <c r="E16" s="9">
        <f>'V9'!$Q$13</f>
        <v>-462.61496027200002</v>
      </c>
      <c r="F16" s="8"/>
      <c r="G16" s="15">
        <f>'V9'!$C$13</f>
        <v>0</v>
      </c>
      <c r="H16" s="15"/>
      <c r="I16" s="16"/>
      <c r="J16" s="16"/>
      <c r="K16" s="10"/>
      <c r="L16" s="11"/>
      <c r="M16" s="12"/>
      <c r="N16" s="13"/>
      <c r="O16" s="2"/>
      <c r="P16" s="1"/>
      <c r="Q16" s="2"/>
      <c r="R16" s="1"/>
      <c r="S16" s="2"/>
      <c r="T16" s="1"/>
    </row>
    <row r="17" spans="1:20" x14ac:dyDescent="0.25">
      <c r="A17" s="14" t="s">
        <v>27</v>
      </c>
      <c r="B17" s="8" t="s">
        <v>0</v>
      </c>
      <c r="C17" s="9">
        <f>'H7'!$J$5</f>
        <v>0.13213041925300001</v>
      </c>
      <c r="D17" s="8"/>
      <c r="E17" s="9">
        <f>'V7'!$Q$5</f>
        <v>-34.2015711174</v>
      </c>
      <c r="F17" s="8"/>
      <c r="G17" s="15">
        <f>'V7'!$C$5</f>
        <v>10458.0391347</v>
      </c>
      <c r="H17" s="15">
        <f>SQRT($G$2/G17)</f>
        <v>1.0524485730534063</v>
      </c>
      <c r="I17" s="16">
        <f>C17*E17*E17*65</f>
        <v>10046.34950939378</v>
      </c>
      <c r="J17" s="16">
        <f>SQRT($I$2/I17)</f>
        <v>1.0463443084030599</v>
      </c>
      <c r="K17" s="10">
        <f>(C18)/($C17+$C18+$C19)</f>
        <v>3.7446802628944953E-2</v>
      </c>
      <c r="L17" s="11">
        <f>$K$2/K17</f>
        <v>5.4763824772540621</v>
      </c>
      <c r="M17" s="12">
        <f>(C19)/($C17+$C18+$C19)</f>
        <v>0</v>
      </c>
      <c r="N17" s="13" t="e">
        <f>#REF!/M17</f>
        <v>#REF!</v>
      </c>
      <c r="O17" s="2"/>
      <c r="P17" s="1"/>
      <c r="Q17" s="2"/>
      <c r="R17" s="1"/>
      <c r="S17" s="2"/>
      <c r="T17" s="1"/>
    </row>
    <row r="18" spans="1:20" x14ac:dyDescent="0.25">
      <c r="A18" s="14"/>
      <c r="B18" s="8" t="s">
        <v>1</v>
      </c>
      <c r="C18" s="9">
        <f>'H7'!$J$9/5</f>
        <v>5.1403514575200007E-3</v>
      </c>
      <c r="D18" s="8"/>
      <c r="E18" s="9">
        <f>'V7'!$Q$9</f>
        <v>-16.572124193400001</v>
      </c>
      <c r="F18" s="8"/>
      <c r="G18" s="15">
        <f>'V7'!$C$9</f>
        <v>0</v>
      </c>
      <c r="H18" s="15"/>
      <c r="I18" s="16"/>
      <c r="J18" s="16"/>
      <c r="K18" s="10"/>
      <c r="L18" s="11"/>
      <c r="M18" s="12"/>
      <c r="N18" s="13"/>
      <c r="O18" s="2"/>
      <c r="P18" s="1"/>
      <c r="Q18" s="2"/>
      <c r="R18" s="1"/>
      <c r="S18" s="2"/>
      <c r="T18" s="1"/>
    </row>
    <row r="19" spans="1:20" x14ac:dyDescent="0.25">
      <c r="A19" s="14"/>
      <c r="B19" s="8" t="s">
        <v>4</v>
      </c>
      <c r="C19" s="9">
        <f>'H7'!$J$13</f>
        <v>0</v>
      </c>
      <c r="D19" s="8"/>
      <c r="E19" s="9">
        <f>'V7'!$Q$13</f>
        <v>-465.47121495300001</v>
      </c>
      <c r="F19" s="8"/>
      <c r="G19" s="15">
        <f>'V7'!$C$13</f>
        <v>0</v>
      </c>
      <c r="H19" s="15"/>
      <c r="I19" s="16"/>
      <c r="J19" s="16"/>
      <c r="K19" s="10"/>
      <c r="L19" s="11"/>
      <c r="M19" s="12"/>
      <c r="N19" s="13"/>
      <c r="O19" s="2"/>
      <c r="P19" s="1"/>
      <c r="Q19" s="2"/>
      <c r="R19" s="1"/>
      <c r="S19" s="2"/>
      <c r="T19" s="1"/>
    </row>
    <row r="20" spans="1:20" x14ac:dyDescent="0.25">
      <c r="A20" s="14" t="s">
        <v>16</v>
      </c>
      <c r="B20" s="8" t="s">
        <v>0</v>
      </c>
      <c r="C20" s="9">
        <f>'H75'!$J$5</f>
        <v>0.14332438318499999</v>
      </c>
      <c r="D20" s="8"/>
      <c r="E20" s="9">
        <f>'V8'!$Q$5</f>
        <v>-32.552310563399999</v>
      </c>
      <c r="F20" s="8"/>
      <c r="G20" s="15">
        <f>'V8'!$C$5</f>
        <v>11007.6841893</v>
      </c>
      <c r="H20" s="15">
        <f>SQRT($G$2/G20)</f>
        <v>1.0258362327483783</v>
      </c>
      <c r="I20" s="16">
        <f>C20*E20*E20*65</f>
        <v>9871.8166027946827</v>
      </c>
      <c r="J20" s="16">
        <f>SQRT($I$2/I20)</f>
        <v>1.0555534233517001</v>
      </c>
      <c r="K20" s="10">
        <f>(C21)/($C20+$C21+$C22)</f>
        <v>3.8377551364141158E-2</v>
      </c>
      <c r="L20" s="11">
        <f>$K$2/K20</f>
        <v>5.3435669149532981</v>
      </c>
      <c r="M20" s="12">
        <f>(C22)/($C20+$C21+$C22)</f>
        <v>0</v>
      </c>
      <c r="N20" s="13" t="e">
        <f>#REF!/M20</f>
        <v>#REF!</v>
      </c>
      <c r="O20" s="2"/>
      <c r="P20" s="1"/>
      <c r="Q20" s="2"/>
      <c r="R20" s="1"/>
      <c r="S20" s="2"/>
      <c r="T20" s="1"/>
    </row>
    <row r="21" spans="1:20" x14ac:dyDescent="0.25">
      <c r="A21" s="14"/>
      <c r="B21" s="8" t="s">
        <v>1</v>
      </c>
      <c r="C21" s="9">
        <f>'H75'!$J$9/5</f>
        <v>5.7199568138399997E-3</v>
      </c>
      <c r="D21" s="8"/>
      <c r="E21" s="9">
        <f>'V8'!$Q$9</f>
        <v>-15.9821208196</v>
      </c>
      <c r="F21" s="8"/>
      <c r="G21" s="15">
        <f>'V8'!$C$9</f>
        <v>0</v>
      </c>
      <c r="H21" s="15"/>
      <c r="I21" s="16"/>
      <c r="J21" s="16"/>
      <c r="K21" s="10"/>
      <c r="L21" s="11"/>
      <c r="M21" s="12"/>
      <c r="N21" s="13"/>
      <c r="O21" s="2"/>
      <c r="P21" s="1"/>
      <c r="Q21" s="2"/>
      <c r="R21" s="1"/>
      <c r="S21" s="2"/>
      <c r="T21" s="1"/>
    </row>
    <row r="22" spans="1:20" x14ac:dyDescent="0.25">
      <c r="A22" s="14"/>
      <c r="B22" s="8" t="s">
        <v>4</v>
      </c>
      <c r="C22" s="9">
        <f>'H75'!$J$13</f>
        <v>0</v>
      </c>
      <c r="D22" s="8"/>
      <c r="E22" s="9">
        <f>'V8'!$Q$13</f>
        <v>-460.37116683199997</v>
      </c>
      <c r="F22" s="8"/>
      <c r="G22" s="15">
        <f>'V8'!$C$13</f>
        <v>0</v>
      </c>
      <c r="H22" s="15"/>
      <c r="I22" s="16"/>
      <c r="J22" s="16"/>
      <c r="K22" s="10"/>
      <c r="L22" s="11"/>
      <c r="M22" s="12"/>
      <c r="N22" s="13"/>
      <c r="O22" s="2"/>
      <c r="P22" s="1"/>
      <c r="Q22" s="2"/>
      <c r="R22" s="1"/>
      <c r="S22" s="2"/>
      <c r="T22" s="1"/>
    </row>
    <row r="23" spans="1:20" x14ac:dyDescent="0.25">
      <c r="A23" s="14" t="s">
        <v>17</v>
      </c>
      <c r="B23" s="8" t="s">
        <v>0</v>
      </c>
      <c r="C23" s="9">
        <f>'V9'!$J$5</f>
        <v>0.167488180559</v>
      </c>
      <c r="D23" s="8"/>
      <c r="E23" s="9">
        <f>'V9'!$Q$5</f>
        <v>-30.970266969000001</v>
      </c>
      <c r="F23" s="8"/>
      <c r="G23" s="15">
        <f>'V9'!$C$5</f>
        <v>11386.363555100001</v>
      </c>
      <c r="H23" s="15">
        <f>SQRT($G$2/G23)</f>
        <v>1.0086337401699379</v>
      </c>
      <c r="I23" s="16">
        <f>C23*E23*E23*65</f>
        <v>10442.08970007051</v>
      </c>
      <c r="J23" s="16">
        <f>SQRT($I$2/I23)</f>
        <v>1.0263253311635852</v>
      </c>
      <c r="K23" s="10">
        <f>(C24)/($C23+$C24+$C25)</f>
        <v>0.15331071103553948</v>
      </c>
      <c r="L23" s="11">
        <f>$K$2/K23</f>
        <v>1.3376300479019161</v>
      </c>
      <c r="M23" s="12">
        <f>(C25)/($C23+$C24+$C25)</f>
        <v>0</v>
      </c>
      <c r="N23" s="13" t="e">
        <f>#REF!/M23</f>
        <v>#REF!</v>
      </c>
      <c r="O23" s="2"/>
      <c r="P23" s="1"/>
      <c r="Q23" s="2"/>
      <c r="R23" s="1"/>
      <c r="S23" s="2"/>
      <c r="T23" s="1"/>
    </row>
    <row r="24" spans="1:20" x14ac:dyDescent="0.25">
      <c r="A24" s="14"/>
      <c r="B24" s="8" t="s">
        <v>1</v>
      </c>
      <c r="C24" s="9">
        <f>'V9'!$J$9/5</f>
        <v>3.0327219661600003E-2</v>
      </c>
      <c r="D24" s="8"/>
      <c r="E24" s="9">
        <f>'V9'!$Q$9</f>
        <v>-15.297086528299999</v>
      </c>
      <c r="F24" s="8"/>
      <c r="G24" s="15">
        <f>'V9'!$C$9</f>
        <v>0</v>
      </c>
      <c r="H24" s="15"/>
      <c r="I24" s="16"/>
      <c r="J24" s="16"/>
      <c r="K24" s="10"/>
      <c r="L24" s="11"/>
      <c r="M24" s="12"/>
      <c r="N24" s="13"/>
    </row>
    <row r="25" spans="1:20" x14ac:dyDescent="0.25">
      <c r="A25" s="14"/>
      <c r="B25" s="8" t="s">
        <v>4</v>
      </c>
      <c r="C25" s="9">
        <f>'V9'!$J$13</f>
        <v>0</v>
      </c>
      <c r="D25" s="8"/>
      <c r="E25" s="9">
        <f>'V9'!$Q$13</f>
        <v>-462.61496027200002</v>
      </c>
      <c r="F25" s="8"/>
      <c r="G25" s="15">
        <f>'V9'!$C$13</f>
        <v>0</v>
      </c>
      <c r="H25" s="15"/>
      <c r="I25" s="16"/>
      <c r="J25" s="16"/>
      <c r="K25" s="10"/>
      <c r="L25" s="11"/>
      <c r="M25" s="12"/>
      <c r="N25" s="13"/>
    </row>
  </sheetData>
  <mergeCells count="72">
    <mergeCell ref="A8:A10"/>
    <mergeCell ref="A11:A13"/>
    <mergeCell ref="A14:A16"/>
    <mergeCell ref="A2:A4"/>
    <mergeCell ref="A5:A7"/>
    <mergeCell ref="G8:G10"/>
    <mergeCell ref="G11:G13"/>
    <mergeCell ref="G14:G16"/>
    <mergeCell ref="H2:H4"/>
    <mergeCell ref="H5:H7"/>
    <mergeCell ref="H8:H10"/>
    <mergeCell ref="H11:H13"/>
    <mergeCell ref="H14:H16"/>
    <mergeCell ref="G2:G4"/>
    <mergeCell ref="G5:G7"/>
    <mergeCell ref="I2:I4"/>
    <mergeCell ref="I5:I7"/>
    <mergeCell ref="I8:I10"/>
    <mergeCell ref="I11:I13"/>
    <mergeCell ref="I14:I16"/>
    <mergeCell ref="J2:J4"/>
    <mergeCell ref="J5:J7"/>
    <mergeCell ref="J8:J10"/>
    <mergeCell ref="J11:J13"/>
    <mergeCell ref="J14:J16"/>
    <mergeCell ref="K2:K4"/>
    <mergeCell ref="M2:M4"/>
    <mergeCell ref="N2:N4"/>
    <mergeCell ref="K5:K7"/>
    <mergeCell ref="L5:L7"/>
    <mergeCell ref="M5:M7"/>
    <mergeCell ref="N5:N7"/>
    <mergeCell ref="L2:L4"/>
    <mergeCell ref="I17:I19"/>
    <mergeCell ref="J17:J19"/>
    <mergeCell ref="N8:N10"/>
    <mergeCell ref="K11:K13"/>
    <mergeCell ref="M11:M13"/>
    <mergeCell ref="N11:N13"/>
    <mergeCell ref="K14:K16"/>
    <mergeCell ref="M14:M16"/>
    <mergeCell ref="N14:N16"/>
    <mergeCell ref="L11:L13"/>
    <mergeCell ref="L8:L10"/>
    <mergeCell ref="L14:L16"/>
    <mergeCell ref="K8:K10"/>
    <mergeCell ref="M8:M10"/>
    <mergeCell ref="K17:K19"/>
    <mergeCell ref="L17:L19"/>
    <mergeCell ref="M17:M19"/>
    <mergeCell ref="N17:N19"/>
    <mergeCell ref="A20:A22"/>
    <mergeCell ref="G20:G22"/>
    <mergeCell ref="H20:H22"/>
    <mergeCell ref="I20:I22"/>
    <mergeCell ref="J20:J22"/>
    <mergeCell ref="K20:K22"/>
    <mergeCell ref="L20:L22"/>
    <mergeCell ref="M20:M22"/>
    <mergeCell ref="N20:N22"/>
    <mergeCell ref="A17:A19"/>
    <mergeCell ref="G17:G19"/>
    <mergeCell ref="H17:H19"/>
    <mergeCell ref="K23:K25"/>
    <mergeCell ref="L23:L25"/>
    <mergeCell ref="M23:M25"/>
    <mergeCell ref="N23:N25"/>
    <mergeCell ref="A23:A25"/>
    <mergeCell ref="G23:G25"/>
    <mergeCell ref="H23:H25"/>
    <mergeCell ref="I23:I25"/>
    <mergeCell ref="J23:J25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6"/>
  <sheetViews>
    <sheetView workbookViewId="0">
      <selection activeCell="A14" sqref="A14:A16"/>
    </sheetView>
  </sheetViews>
  <sheetFormatPr defaultRowHeight="15" x14ac:dyDescent="0.25"/>
  <cols>
    <col min="7" max="7" width="9.5703125" bestFit="1" customWidth="1"/>
    <col min="8" max="8" width="18.5703125" style="2" customWidth="1"/>
    <col min="9" max="9" width="22.140625" style="2" customWidth="1"/>
    <col min="10" max="10" width="13.42578125" style="2" customWidth="1"/>
    <col min="11" max="11" width="16.28515625" style="2" customWidth="1"/>
    <col min="12" max="12" width="13.140625" style="2" customWidth="1"/>
    <col min="13" max="13" width="9.140625" style="2"/>
    <col min="14" max="14" width="12.28515625" style="2" customWidth="1"/>
  </cols>
  <sheetData>
    <row r="1" spans="1:14" x14ac:dyDescent="0.25">
      <c r="A1" s="8"/>
      <c r="B1" s="8"/>
      <c r="C1" s="8" t="s">
        <v>18</v>
      </c>
      <c r="D1" s="8"/>
      <c r="E1" s="8" t="s">
        <v>19</v>
      </c>
      <c r="F1" s="8"/>
      <c r="G1" s="4" t="s">
        <v>12</v>
      </c>
      <c r="H1" s="4" t="s">
        <v>26</v>
      </c>
      <c r="I1" s="5" t="s">
        <v>24</v>
      </c>
      <c r="J1" s="5" t="s">
        <v>26</v>
      </c>
      <c r="K1" s="6" t="s">
        <v>21</v>
      </c>
      <c r="L1" s="6" t="s">
        <v>26</v>
      </c>
      <c r="M1" s="7" t="s">
        <v>22</v>
      </c>
      <c r="N1" s="7" t="s">
        <v>23</v>
      </c>
    </row>
    <row r="2" spans="1:14" x14ac:dyDescent="0.25">
      <c r="A2" s="14" t="s">
        <v>14</v>
      </c>
      <c r="B2" s="8" t="s">
        <v>0</v>
      </c>
      <c r="C2" s="9">
        <f>D!$J$4</f>
        <v>0.117371570195</v>
      </c>
      <c r="D2" s="8"/>
      <c r="E2" s="9">
        <f>D!$Q$4</f>
        <v>-32.847273749700001</v>
      </c>
      <c r="F2" s="8"/>
      <c r="G2" s="15">
        <f>D!$C$4</f>
        <v>8152.6731759599998</v>
      </c>
      <c r="H2" s="15">
        <f>SQRT($G$2/G2)</f>
        <v>1</v>
      </c>
      <c r="I2" s="16">
        <f>C2*E2*E2*60</f>
        <v>7598.2368097809958</v>
      </c>
      <c r="J2" s="16">
        <f>SQRT($I$2/I2)</f>
        <v>1</v>
      </c>
      <c r="K2" s="10">
        <f>(C3)/($C2+$C3+$C4)</f>
        <v>0.12955618769151669</v>
      </c>
      <c r="L2" s="11">
        <f>$K$2/K2</f>
        <v>1</v>
      </c>
      <c r="M2" s="12">
        <f>(C4)/($C2+$C3+$C4)</f>
        <v>0</v>
      </c>
      <c r="N2" s="17" t="s">
        <v>13</v>
      </c>
    </row>
    <row r="3" spans="1:14" x14ac:dyDescent="0.25">
      <c r="A3" s="14"/>
      <c r="B3" s="8" t="s">
        <v>1</v>
      </c>
      <c r="C3" s="9">
        <f>D!$J$8/5</f>
        <v>1.7469494254320001E-2</v>
      </c>
      <c r="D3" s="8"/>
      <c r="E3" s="9">
        <f>D!$Q$8</f>
        <v>-18.451015678200001</v>
      </c>
      <c r="F3" s="8"/>
      <c r="G3" s="15">
        <f>D!$C$8</f>
        <v>0</v>
      </c>
      <c r="H3" s="15"/>
      <c r="I3" s="16"/>
      <c r="J3" s="16"/>
      <c r="K3" s="10"/>
      <c r="L3" s="11"/>
      <c r="M3" s="12"/>
      <c r="N3" s="13"/>
    </row>
    <row r="4" spans="1:14" x14ac:dyDescent="0.25">
      <c r="A4" s="14"/>
      <c r="B4" s="8" t="s">
        <v>4</v>
      </c>
      <c r="C4" s="9">
        <f>D!$J$12</f>
        <v>0</v>
      </c>
      <c r="D4" s="8"/>
      <c r="E4" s="9">
        <f>D!$Q$12</f>
        <v>0</v>
      </c>
      <c r="F4" s="8"/>
      <c r="G4" s="15">
        <f>D!$C$12</f>
        <v>0</v>
      </c>
      <c r="H4" s="15"/>
      <c r="I4" s="16"/>
      <c r="J4" s="16"/>
      <c r="K4" s="10"/>
      <c r="L4" s="11"/>
      <c r="M4" s="12"/>
      <c r="N4" s="13"/>
    </row>
    <row r="5" spans="1:14" x14ac:dyDescent="0.25">
      <c r="A5" s="14" t="s">
        <v>25</v>
      </c>
      <c r="B5" s="8" t="s">
        <v>0</v>
      </c>
      <c r="C5" s="9">
        <f>D!$J$4</f>
        <v>0.117371570195</v>
      </c>
      <c r="D5" s="8"/>
      <c r="E5" s="9">
        <f>S!$Q$4</f>
        <v>-31.556091523599999</v>
      </c>
      <c r="F5" s="8"/>
      <c r="G5" s="15">
        <f>S!$C$4</f>
        <v>7731.4406318600004</v>
      </c>
      <c r="H5" s="15">
        <f>SQRT($G$2/G5)</f>
        <v>1.0268802559376897</v>
      </c>
      <c r="I5" s="16">
        <f>C5*E5*E5*65</f>
        <v>7597.0097755449651</v>
      </c>
      <c r="J5" s="16">
        <f>SQRT($I$2/I5)</f>
        <v>1.0000807544501089</v>
      </c>
      <c r="K5" s="10">
        <f>(C6)/($C5+$C6+$C7)</f>
        <v>0.12955618769151669</v>
      </c>
      <c r="L5" s="11">
        <f>$K$2/K5</f>
        <v>1</v>
      </c>
      <c r="M5" s="12">
        <f>(C7)/($C5+$C6+$C7)</f>
        <v>0</v>
      </c>
      <c r="N5" s="17" t="s">
        <v>13</v>
      </c>
    </row>
    <row r="6" spans="1:14" x14ac:dyDescent="0.25">
      <c r="A6" s="14"/>
      <c r="B6" s="8" t="s">
        <v>1</v>
      </c>
      <c r="C6" s="9">
        <f>D!$J$8/5</f>
        <v>1.7469494254320001E-2</v>
      </c>
      <c r="D6" s="8"/>
      <c r="E6" s="9">
        <f>S!$Q$8</f>
        <v>-18.6958220251</v>
      </c>
      <c r="F6" s="8"/>
      <c r="G6" s="15">
        <f>D!$C$8</f>
        <v>0</v>
      </c>
      <c r="H6" s="15"/>
      <c r="I6" s="16"/>
      <c r="J6" s="16"/>
      <c r="K6" s="10"/>
      <c r="L6" s="11"/>
      <c r="M6" s="12"/>
      <c r="N6" s="13"/>
    </row>
    <row r="7" spans="1:14" x14ac:dyDescent="0.25">
      <c r="A7" s="14"/>
      <c r="B7" s="8" t="s">
        <v>4</v>
      </c>
      <c r="C7" s="9">
        <f>D!$J$12</f>
        <v>0</v>
      </c>
      <c r="D7" s="8"/>
      <c r="E7" s="9">
        <f>S!$Q$12</f>
        <v>0</v>
      </c>
      <c r="F7" s="8"/>
      <c r="G7" s="15">
        <f>D!$C$12</f>
        <v>0</v>
      </c>
      <c r="H7" s="15"/>
      <c r="I7" s="16"/>
      <c r="J7" s="16"/>
      <c r="K7" s="10"/>
      <c r="L7" s="11"/>
      <c r="M7" s="12"/>
      <c r="N7" s="13"/>
    </row>
    <row r="8" spans="1:14" x14ac:dyDescent="0.25">
      <c r="A8" s="14" t="s">
        <v>15</v>
      </c>
      <c r="B8" s="8" t="s">
        <v>0</v>
      </c>
      <c r="C8" s="9">
        <f>'V7'!$J$4</f>
        <v>0.112189514475</v>
      </c>
      <c r="D8" s="8"/>
      <c r="E8" s="9">
        <f>'V7'!$Q$4</f>
        <v>-31.392423502500002</v>
      </c>
      <c r="F8" s="8"/>
      <c r="G8" s="15">
        <f>'V7'!$C$4</f>
        <v>7754.2948373600002</v>
      </c>
      <c r="H8" s="15">
        <f>SQRT($G$2/G8)</f>
        <v>1.0253658790281344</v>
      </c>
      <c r="I8" s="16">
        <f>C8*E8*E8*65</f>
        <v>7186.4649939713518</v>
      </c>
      <c r="J8" s="16">
        <f>SQRT($I$2/I8)</f>
        <v>1.028250087653698</v>
      </c>
      <c r="K8" s="10">
        <f>(C9)/($C8+$C9+$C10)</f>
        <v>0.10395024198878935</v>
      </c>
      <c r="L8" s="11">
        <f>$K$2/K8</f>
        <v>1.2463288705522095</v>
      </c>
      <c r="M8" s="12">
        <f>(C10)/($C8+$C9+$C10)</f>
        <v>0</v>
      </c>
      <c r="N8" s="13" t="e">
        <f>#REF!/M8</f>
        <v>#REF!</v>
      </c>
    </row>
    <row r="9" spans="1:14" x14ac:dyDescent="0.25">
      <c r="A9" s="14"/>
      <c r="B9" s="8" t="s">
        <v>1</v>
      </c>
      <c r="C9" s="9">
        <f>'V7'!$J$8/5</f>
        <v>1.301504416916E-2</v>
      </c>
      <c r="D9" s="8"/>
      <c r="E9" s="9">
        <f>'V7'!$Q$8</f>
        <v>-17.1168561008</v>
      </c>
      <c r="F9" s="8"/>
      <c r="G9" s="15">
        <f>'V7'!$C$8</f>
        <v>0</v>
      </c>
      <c r="H9" s="15"/>
      <c r="I9" s="16"/>
      <c r="J9" s="16"/>
      <c r="K9" s="10"/>
      <c r="L9" s="11"/>
      <c r="M9" s="12"/>
      <c r="N9" s="13"/>
    </row>
    <row r="10" spans="1:14" x14ac:dyDescent="0.25">
      <c r="A10" s="14"/>
      <c r="B10" s="8" t="s">
        <v>4</v>
      </c>
      <c r="C10" s="9">
        <f>'V7'!$J$12</f>
        <v>0</v>
      </c>
      <c r="D10" s="8"/>
      <c r="E10" s="9">
        <f>'V7'!$Q$12</f>
        <v>-598.84335473299996</v>
      </c>
      <c r="F10" s="8"/>
      <c r="G10" s="15">
        <f>'V7'!$C$12</f>
        <v>0</v>
      </c>
      <c r="H10" s="15"/>
      <c r="I10" s="16"/>
      <c r="J10" s="16"/>
      <c r="K10" s="10"/>
      <c r="L10" s="11"/>
      <c r="M10" s="12"/>
      <c r="N10" s="13"/>
    </row>
    <row r="11" spans="1:14" x14ac:dyDescent="0.25">
      <c r="A11" s="14" t="s">
        <v>16</v>
      </c>
      <c r="B11" s="8" t="s">
        <v>0</v>
      </c>
      <c r="C11" s="9">
        <f>'V8'!$J$4</f>
        <v>0.13795011480399999</v>
      </c>
      <c r="D11" s="8"/>
      <c r="E11" s="9">
        <f>'V8'!$Q$4</f>
        <v>-29.464999024200001</v>
      </c>
      <c r="F11" s="8"/>
      <c r="G11" s="15">
        <f>'V8'!$C$4</f>
        <v>8529.9748946</v>
      </c>
      <c r="H11" s="15">
        <f>SQRT($G$2/G11)</f>
        <v>0.97763364631700633</v>
      </c>
      <c r="I11" s="16">
        <f>C11*E11*E11*65</f>
        <v>7784.814796026626</v>
      </c>
      <c r="J11" s="16">
        <f>SQRT($I$2/I11)</f>
        <v>0.98794386786964283</v>
      </c>
      <c r="K11" s="10">
        <f>(C12)/($C11+$C12+$C13)</f>
        <v>9.4417156652579159E-2</v>
      </c>
      <c r="L11" s="11">
        <f>$K$2/K11</f>
        <v>1.3721678589436495</v>
      </c>
      <c r="M11" s="12">
        <f>(C13)/($C11+$C12+$C13)</f>
        <v>0</v>
      </c>
      <c r="N11" s="13" t="e">
        <f>#REF!/M11</f>
        <v>#REF!</v>
      </c>
    </row>
    <row r="12" spans="1:14" x14ac:dyDescent="0.25">
      <c r="A12" s="14"/>
      <c r="B12" s="8" t="s">
        <v>1</v>
      </c>
      <c r="C12" s="9">
        <f>'V8'!$J$8/5</f>
        <v>1.438284492178E-2</v>
      </c>
      <c r="D12" s="8"/>
      <c r="E12" s="9">
        <f>'V8'!$Q$8</f>
        <v>-16.6404526657</v>
      </c>
      <c r="F12" s="8"/>
      <c r="G12" s="15">
        <f>'V8'!$C$8</f>
        <v>0</v>
      </c>
      <c r="H12" s="15"/>
      <c r="I12" s="16"/>
      <c r="J12" s="16"/>
      <c r="K12" s="10"/>
      <c r="L12" s="11"/>
      <c r="M12" s="12"/>
      <c r="N12" s="13"/>
    </row>
    <row r="13" spans="1:14" x14ac:dyDescent="0.25">
      <c r="A13" s="14"/>
      <c r="B13" s="8" t="s">
        <v>4</v>
      </c>
      <c r="C13" s="9">
        <f>'V8'!$J$12</f>
        <v>0</v>
      </c>
      <c r="D13" s="8"/>
      <c r="E13" s="9">
        <f>'V8'!$Q$12</f>
        <v>-582.312972414</v>
      </c>
      <c r="F13" s="8"/>
      <c r="G13" s="15">
        <f>'V8'!$C$12</f>
        <v>0</v>
      </c>
      <c r="H13" s="15"/>
      <c r="I13" s="16"/>
      <c r="J13" s="16"/>
      <c r="K13" s="10"/>
      <c r="L13" s="11"/>
      <c r="M13" s="12"/>
      <c r="N13" s="13"/>
    </row>
    <row r="14" spans="1:14" x14ac:dyDescent="0.25">
      <c r="A14" s="14" t="s">
        <v>17</v>
      </c>
      <c r="B14" s="8" t="s">
        <v>0</v>
      </c>
      <c r="C14" s="9">
        <f>'V9'!$J$4</f>
        <v>0.16691341457799999</v>
      </c>
      <c r="D14" s="8"/>
      <c r="E14" s="9">
        <f>'V9'!$Q$4</f>
        <v>-27.441482087600001</v>
      </c>
      <c r="F14" s="8"/>
      <c r="G14" s="15">
        <f>'V9'!$C$4</f>
        <v>9164.1358863599999</v>
      </c>
      <c r="H14" s="15">
        <f>SQRT($G$2/G14)</f>
        <v>0.94320100794188966</v>
      </c>
      <c r="I14" s="16">
        <f>C14*E14*E14*65</f>
        <v>8169.9561445067593</v>
      </c>
      <c r="J14" s="16">
        <f>SQRT($I$2/I14)</f>
        <v>0.96437634646360193</v>
      </c>
      <c r="K14" s="10">
        <f>(C15)/($C14+$C15+$C16)</f>
        <v>9.1374223477571168E-2</v>
      </c>
      <c r="L14" s="11">
        <f>$K$2/K14</f>
        <v>1.41786362456276</v>
      </c>
      <c r="M14" s="12">
        <f>(C16)/($C14+$C15+$C16)</f>
        <v>0</v>
      </c>
      <c r="N14" s="13" t="e">
        <f>#REF!/M14</f>
        <v>#REF!</v>
      </c>
    </row>
    <row r="15" spans="1:14" x14ac:dyDescent="0.25">
      <c r="A15" s="14"/>
      <c r="B15" s="8" t="s">
        <v>1</v>
      </c>
      <c r="C15" s="9">
        <f>'V9'!$J$8/5</f>
        <v>1.6785330153659999E-2</v>
      </c>
      <c r="D15" s="8"/>
      <c r="E15" s="9">
        <f>'V9'!$Q$8</f>
        <v>-16.2540690248</v>
      </c>
      <c r="F15" s="8"/>
      <c r="G15" s="15">
        <f>'V9'!$C$8</f>
        <v>0</v>
      </c>
      <c r="H15" s="15"/>
      <c r="I15" s="16"/>
      <c r="J15" s="16"/>
      <c r="K15" s="10"/>
      <c r="L15" s="11"/>
      <c r="M15" s="12"/>
      <c r="N15" s="13"/>
    </row>
    <row r="16" spans="1:14" x14ac:dyDescent="0.25">
      <c r="A16" s="14"/>
      <c r="B16" s="8" t="s">
        <v>4</v>
      </c>
      <c r="C16" s="9">
        <f>'V9'!$J$12</f>
        <v>0</v>
      </c>
      <c r="D16" s="8"/>
      <c r="E16" s="9">
        <f>'V9'!$Q$12</f>
        <v>-585.83878062700001</v>
      </c>
      <c r="F16" s="8"/>
      <c r="G16" s="15">
        <f>'V9'!$C$12</f>
        <v>0</v>
      </c>
      <c r="H16" s="15"/>
      <c r="I16" s="16"/>
      <c r="J16" s="16"/>
      <c r="K16" s="10"/>
      <c r="L16" s="11"/>
      <c r="M16" s="12"/>
      <c r="N16" s="13"/>
    </row>
  </sheetData>
  <mergeCells count="45">
    <mergeCell ref="A8:A10"/>
    <mergeCell ref="A11:A13"/>
    <mergeCell ref="A14:A16"/>
    <mergeCell ref="G2:G4"/>
    <mergeCell ref="G5:G7"/>
    <mergeCell ref="A2:A4"/>
    <mergeCell ref="A5:A7"/>
    <mergeCell ref="I2:I4"/>
    <mergeCell ref="G8:G10"/>
    <mergeCell ref="G11:G13"/>
    <mergeCell ref="G14:G16"/>
    <mergeCell ref="H2:H4"/>
    <mergeCell ref="J2:J4"/>
    <mergeCell ref="K2:K4"/>
    <mergeCell ref="L2:L4"/>
    <mergeCell ref="M2:M4"/>
    <mergeCell ref="N2:N4"/>
    <mergeCell ref="N5:N7"/>
    <mergeCell ref="H5:H7"/>
    <mergeCell ref="I5:I7"/>
    <mergeCell ref="J5:J7"/>
    <mergeCell ref="K5:K7"/>
    <mergeCell ref="L5:L7"/>
    <mergeCell ref="H14:H16"/>
    <mergeCell ref="I14:I16"/>
    <mergeCell ref="J14:J16"/>
    <mergeCell ref="L14:L16"/>
    <mergeCell ref="M5:M7"/>
    <mergeCell ref="H8:H10"/>
    <mergeCell ref="I8:I10"/>
    <mergeCell ref="J8:J10"/>
    <mergeCell ref="K8:K10"/>
    <mergeCell ref="L8:L10"/>
    <mergeCell ref="H11:H13"/>
    <mergeCell ref="I11:I13"/>
    <mergeCell ref="K11:K13"/>
    <mergeCell ref="M11:M13"/>
    <mergeCell ref="N11:N13"/>
    <mergeCell ref="J11:J13"/>
    <mergeCell ref="L11:L13"/>
    <mergeCell ref="N14:N16"/>
    <mergeCell ref="K14:K16"/>
    <mergeCell ref="M14:M16"/>
    <mergeCell ref="M8:M10"/>
    <mergeCell ref="N8:N10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6"/>
  <sheetViews>
    <sheetView workbookViewId="0">
      <selection activeCell="C15" sqref="C15"/>
    </sheetView>
  </sheetViews>
  <sheetFormatPr defaultRowHeight="15" x14ac:dyDescent="0.25"/>
  <cols>
    <col min="8" max="8" width="9.140625" style="2"/>
    <col min="9" max="9" width="22.140625" style="2" customWidth="1"/>
    <col min="10" max="10" width="13.42578125" style="2" customWidth="1"/>
    <col min="11" max="11" width="16.28515625" style="2" customWidth="1"/>
    <col min="12" max="12" width="13.140625" style="2" customWidth="1"/>
    <col min="13" max="13" width="9.140625" style="2"/>
    <col min="14" max="14" width="12.28515625" style="2" customWidth="1"/>
  </cols>
  <sheetData>
    <row r="1" spans="1:14" x14ac:dyDescent="0.25">
      <c r="A1" s="8"/>
      <c r="B1" s="8"/>
      <c r="C1" s="8" t="s">
        <v>18</v>
      </c>
      <c r="D1" s="8"/>
      <c r="E1" s="8" t="s">
        <v>19</v>
      </c>
      <c r="F1" s="8"/>
      <c r="G1" s="4" t="s">
        <v>12</v>
      </c>
      <c r="H1" s="4" t="s">
        <v>23</v>
      </c>
      <c r="I1" s="5" t="s">
        <v>24</v>
      </c>
      <c r="J1" s="5" t="s">
        <v>26</v>
      </c>
      <c r="K1" s="6" t="s">
        <v>21</v>
      </c>
      <c r="L1" s="6" t="s">
        <v>26</v>
      </c>
      <c r="M1" s="7" t="s">
        <v>22</v>
      </c>
      <c r="N1" s="7" t="s">
        <v>23</v>
      </c>
    </row>
    <row r="2" spans="1:14" x14ac:dyDescent="0.25">
      <c r="A2" s="14" t="s">
        <v>14</v>
      </c>
      <c r="B2" s="8" t="s">
        <v>0</v>
      </c>
      <c r="C2" s="9">
        <f>D!$J$3</f>
        <v>3.7641613544099999E-2</v>
      </c>
      <c r="D2" s="8"/>
      <c r="E2" s="9">
        <f>D!$Q$3</f>
        <v>-30.587263757500001</v>
      </c>
      <c r="F2" s="8"/>
      <c r="G2" s="15">
        <f>D!$C$3</f>
        <v>2210.3320419780002</v>
      </c>
      <c r="H2" s="15">
        <f>SQRT($G$2/G2)</f>
        <v>1</v>
      </c>
      <c r="I2" s="16">
        <f>C2*E2*E2*60</f>
        <v>2113.0060383430168</v>
      </c>
      <c r="J2" s="16">
        <f>SQRT($I$2/I2)</f>
        <v>1</v>
      </c>
      <c r="K2" s="10">
        <f>(C3)/($C2+$C3+$C4)</f>
        <v>8.3199764026298473E-2</v>
      </c>
      <c r="L2" s="11">
        <f>$K$2/K2</f>
        <v>1</v>
      </c>
      <c r="M2" s="12">
        <f>(C4)/($C2+$C3+$C4)</f>
        <v>0</v>
      </c>
      <c r="N2" s="17" t="s">
        <v>13</v>
      </c>
    </row>
    <row r="3" spans="1:14" x14ac:dyDescent="0.25">
      <c r="A3" s="14"/>
      <c r="B3" s="8" t="s">
        <v>1</v>
      </c>
      <c r="C3" s="9">
        <f>D!$J$7/5</f>
        <v>3.4159822844200003E-3</v>
      </c>
      <c r="D3" s="8"/>
      <c r="E3" s="9">
        <f>D!$Q$7</f>
        <v>-18.347663324900001</v>
      </c>
      <c r="F3" s="8"/>
      <c r="G3" s="15">
        <f>D!$C$7</f>
        <v>0</v>
      </c>
      <c r="H3" s="15"/>
      <c r="I3" s="16"/>
      <c r="J3" s="16"/>
      <c r="K3" s="10"/>
      <c r="L3" s="11"/>
      <c r="M3" s="12"/>
      <c r="N3" s="13"/>
    </row>
    <row r="4" spans="1:14" x14ac:dyDescent="0.25">
      <c r="A4" s="14"/>
      <c r="B4" s="8" t="s">
        <v>4</v>
      </c>
      <c r="C4" s="9">
        <f>D!$J$11</f>
        <v>0</v>
      </c>
      <c r="D4" s="8"/>
      <c r="E4" s="9">
        <f>D!$Q$11</f>
        <v>0</v>
      </c>
      <c r="F4" s="8"/>
      <c r="G4" s="15">
        <f>D!$C$11</f>
        <v>0</v>
      </c>
      <c r="H4" s="15"/>
      <c r="I4" s="16"/>
      <c r="J4" s="16"/>
      <c r="K4" s="10"/>
      <c r="L4" s="11"/>
      <c r="M4" s="12"/>
      <c r="N4" s="13"/>
    </row>
    <row r="5" spans="1:14" x14ac:dyDescent="0.25">
      <c r="A5" s="14" t="s">
        <v>2</v>
      </c>
      <c r="B5" s="8" t="s">
        <v>0</v>
      </c>
      <c r="C5" s="9">
        <f>S!$J$3</f>
        <v>3.0276672489400001E-2</v>
      </c>
      <c r="D5" s="8"/>
      <c r="E5" s="9">
        <f>S!$Q$3</f>
        <v>-28.9732352226</v>
      </c>
      <c r="F5" s="8"/>
      <c r="G5" s="15">
        <f>S!$C$3</f>
        <v>1709.9299307599999</v>
      </c>
      <c r="H5" s="15">
        <f>SQRT($G$2/G5)</f>
        <v>1.1369453834900021</v>
      </c>
      <c r="I5" s="16">
        <f>C5*E5*E5*65</f>
        <v>1652.0206979382356</v>
      </c>
      <c r="J5" s="16">
        <f>SQRT($I$2/I5)</f>
        <v>1.1309479740849222</v>
      </c>
      <c r="K5" s="10">
        <f>(C6)/($C5+$C6+$C7)</f>
        <v>5.0814674627550835E-2</v>
      </c>
      <c r="L5" s="11">
        <f>$K$2/K5</f>
        <v>1.6373176574703285</v>
      </c>
      <c r="M5" s="12">
        <f>(C7)/($C5+$C6+$C7)</f>
        <v>0</v>
      </c>
      <c r="N5" s="17" t="s">
        <v>13</v>
      </c>
    </row>
    <row r="6" spans="1:14" x14ac:dyDescent="0.25">
      <c r="A6" s="14"/>
      <c r="B6" s="8" t="s">
        <v>1</v>
      </c>
      <c r="C6" s="9">
        <f>S!$J$7/5</f>
        <v>1.6208628812820001E-3</v>
      </c>
      <c r="D6" s="8"/>
      <c r="E6" s="9">
        <f>S!$Q$7</f>
        <v>-20.104972154399999</v>
      </c>
      <c r="F6" s="8"/>
      <c r="G6" s="15">
        <f>D!$C$7</f>
        <v>0</v>
      </c>
      <c r="H6" s="15"/>
      <c r="I6" s="16"/>
      <c r="J6" s="16"/>
      <c r="K6" s="10"/>
      <c r="L6" s="11"/>
      <c r="M6" s="12"/>
      <c r="N6" s="13"/>
    </row>
    <row r="7" spans="1:14" x14ac:dyDescent="0.25">
      <c r="A7" s="14"/>
      <c r="B7" s="8" t="s">
        <v>4</v>
      </c>
      <c r="C7" s="9">
        <f>S!$J$11</f>
        <v>0</v>
      </c>
      <c r="D7" s="8"/>
      <c r="E7" s="9">
        <f>S!$Q$11</f>
        <v>0</v>
      </c>
      <c r="F7" s="8"/>
      <c r="G7" s="15">
        <f>D!$C$11</f>
        <v>0</v>
      </c>
      <c r="H7" s="15"/>
      <c r="I7" s="16"/>
      <c r="J7" s="16"/>
      <c r="K7" s="10"/>
      <c r="L7" s="11"/>
      <c r="M7" s="12"/>
      <c r="N7" s="13"/>
    </row>
    <row r="8" spans="1:14" x14ac:dyDescent="0.25">
      <c r="A8" s="14" t="s">
        <v>15</v>
      </c>
      <c r="B8" s="8" t="s">
        <v>0</v>
      </c>
      <c r="C8" s="9">
        <f>'V7'!$J$3</f>
        <v>3.04600001573E-2</v>
      </c>
      <c r="D8" s="8"/>
      <c r="E8" s="9">
        <f>'V7'!$Q$3</f>
        <v>-29.267452885899999</v>
      </c>
      <c r="F8" s="8"/>
      <c r="G8" s="15">
        <f>'V7'!$C$3</f>
        <v>1756.0531774900001</v>
      </c>
      <c r="H8" s="15">
        <f>SQRT($G$2/G8)</f>
        <v>1.1219149316248056</v>
      </c>
      <c r="I8" s="16">
        <f>C8*E8*E8*65</f>
        <v>1695.9502712664832</v>
      </c>
      <c r="J8" s="16">
        <f>SQRT($I$2/I8)</f>
        <v>1.1162046109444748</v>
      </c>
      <c r="K8" s="10">
        <f>(C9)/($C8+$C9+$C10)</f>
        <v>5.7715351152333297E-2</v>
      </c>
      <c r="L8" s="11">
        <f>$K$2/K8</f>
        <v>1.4415534578781628</v>
      </c>
      <c r="M8" s="12">
        <f>(C10)/($C8+$C9+$C10)</f>
        <v>0</v>
      </c>
      <c r="N8" s="13" t="e">
        <f>#REF!/M8</f>
        <v>#REF!</v>
      </c>
    </row>
    <row r="9" spans="1:14" x14ac:dyDescent="0.25">
      <c r="A9" s="14"/>
      <c r="B9" s="8" t="s">
        <v>1</v>
      </c>
      <c r="C9" s="9">
        <f>'V7'!$J$7/5</f>
        <v>1.8656884703880001E-3</v>
      </c>
      <c r="D9" s="8"/>
      <c r="E9" s="9">
        <f>'V7'!$Q$7</f>
        <v>-18.0667152083</v>
      </c>
      <c r="F9" s="8"/>
      <c r="G9" s="15">
        <f>'V7'!$C$7</f>
        <v>0</v>
      </c>
      <c r="H9" s="15"/>
      <c r="I9" s="16"/>
      <c r="J9" s="16"/>
      <c r="K9" s="10"/>
      <c r="L9" s="11"/>
      <c r="M9" s="12"/>
      <c r="N9" s="13"/>
    </row>
    <row r="10" spans="1:14" x14ac:dyDescent="0.25">
      <c r="A10" s="14"/>
      <c r="B10" s="8" t="s">
        <v>4</v>
      </c>
      <c r="C10" s="9">
        <f>'V7'!$J$11</f>
        <v>0</v>
      </c>
      <c r="D10" s="8"/>
      <c r="E10" s="9">
        <f>'V7'!$Q$11</f>
        <v>-754.96225298399997</v>
      </c>
      <c r="F10" s="8"/>
      <c r="G10" s="15">
        <f>'V7'!$C$11</f>
        <v>0</v>
      </c>
      <c r="H10" s="15"/>
      <c r="I10" s="16"/>
      <c r="J10" s="16"/>
      <c r="K10" s="10"/>
      <c r="L10" s="11"/>
      <c r="M10" s="12"/>
      <c r="N10" s="13"/>
    </row>
    <row r="11" spans="1:14" x14ac:dyDescent="0.25">
      <c r="A11" s="14" t="s">
        <v>16</v>
      </c>
      <c r="B11" s="8" t="s">
        <v>0</v>
      </c>
      <c r="C11" s="9">
        <f>'V8'!$J$3</f>
        <v>3.5415356086299997E-2</v>
      </c>
      <c r="D11" s="8"/>
      <c r="E11" s="9">
        <f>'V8'!$Q$3</f>
        <v>-28.530702638099999</v>
      </c>
      <c r="F11" s="8"/>
      <c r="G11" s="15">
        <f>'V8'!$C$3</f>
        <v>1944.5377917999999</v>
      </c>
      <c r="H11" s="15">
        <f>SQRT($G$2/G11)</f>
        <v>1.0661555345324492</v>
      </c>
      <c r="I11" s="16">
        <f>C11*E11*E11*65</f>
        <v>1873.8287764648171</v>
      </c>
      <c r="J11" s="16">
        <f>SQRT($I$2/I11)</f>
        <v>1.0619043919169213</v>
      </c>
      <c r="K11" s="10">
        <f>(C12)/($C11+$C12+$C13)</f>
        <v>4.9404794884061791E-2</v>
      </c>
      <c r="L11" s="11">
        <f>$K$2/K11</f>
        <v>1.6840422922824256</v>
      </c>
      <c r="M11" s="12">
        <f>(C13)/($C11+$C12+$C13)</f>
        <v>0</v>
      </c>
      <c r="N11" s="13" t="e">
        <f>#REF!/M11</f>
        <v>#REF!</v>
      </c>
    </row>
    <row r="12" spans="1:14" x14ac:dyDescent="0.25">
      <c r="A12" s="14"/>
      <c r="B12" s="8" t="s">
        <v>1</v>
      </c>
      <c r="C12" s="9">
        <f>'V8'!$J$7/5</f>
        <v>1.8406240571939999E-3</v>
      </c>
      <c r="D12" s="8"/>
      <c r="E12" s="9">
        <f>'V8'!$Q$7</f>
        <v>-19.257362472000001</v>
      </c>
      <c r="F12" s="8"/>
      <c r="G12" s="15">
        <f>'V8'!$C$7</f>
        <v>0</v>
      </c>
      <c r="H12" s="15"/>
      <c r="I12" s="16"/>
      <c r="J12" s="16"/>
      <c r="K12" s="10"/>
      <c r="L12" s="11"/>
      <c r="M12" s="12"/>
      <c r="N12" s="13"/>
    </row>
    <row r="13" spans="1:14" x14ac:dyDescent="0.25">
      <c r="A13" s="14"/>
      <c r="B13" s="8" t="s">
        <v>4</v>
      </c>
      <c r="C13" s="9">
        <f>'V8'!$J$11</f>
        <v>0</v>
      </c>
      <c r="D13" s="8"/>
      <c r="E13" s="9">
        <f>'V8'!$Q$11</f>
        <v>-725.52367830699995</v>
      </c>
      <c r="F13" s="8"/>
      <c r="G13" s="15">
        <f>'V8'!$C$11</f>
        <v>0</v>
      </c>
      <c r="H13" s="15"/>
      <c r="I13" s="16"/>
      <c r="J13" s="16"/>
      <c r="K13" s="10"/>
      <c r="L13" s="11"/>
      <c r="M13" s="12"/>
      <c r="N13" s="13"/>
    </row>
    <row r="14" spans="1:14" x14ac:dyDescent="0.25">
      <c r="A14" s="14" t="s">
        <v>17</v>
      </c>
      <c r="B14" s="8" t="s">
        <v>0</v>
      </c>
      <c r="C14" s="9">
        <f>'V9'!$J$3</f>
        <v>3.6559194252799999E-2</v>
      </c>
      <c r="D14" s="8"/>
      <c r="E14" s="9">
        <f>'V9'!$Q$3</f>
        <v>-28.351261427000001</v>
      </c>
      <c r="F14" s="8"/>
      <c r="G14" s="15">
        <f>'V9'!$C$3</f>
        <v>1984.83847771</v>
      </c>
      <c r="H14" s="15">
        <f>SQRT($G$2/G14)</f>
        <v>1.0552762753790588</v>
      </c>
      <c r="I14" s="16">
        <f>C14*E14*E14*65</f>
        <v>1910.0940222657857</v>
      </c>
      <c r="J14" s="16">
        <f>SQRT($I$2/I14)</f>
        <v>1.0517753696726684</v>
      </c>
      <c r="K14" s="10">
        <f>(C15)/($C14+$C15+$C16)</f>
        <v>5.0886746631953556E-2</v>
      </c>
      <c r="L14" s="11">
        <f>$K$2/K14</f>
        <v>1.6349986889131256</v>
      </c>
      <c r="M14" s="12">
        <f>(C16)/($C14+$C15+$C16)</f>
        <v>0</v>
      </c>
      <c r="N14" s="13" t="e">
        <f>#REF!/M14</f>
        <v>#REF!</v>
      </c>
    </row>
    <row r="15" spans="1:14" x14ac:dyDescent="0.25">
      <c r="A15" s="14"/>
      <c r="B15" s="8" t="s">
        <v>1</v>
      </c>
      <c r="C15" s="9">
        <f>'V9'!$J$7/5</f>
        <v>1.9601227234040002E-3</v>
      </c>
      <c r="D15" s="8"/>
      <c r="E15" s="9">
        <f>'V9'!$Q$7</f>
        <v>-21.7314012754</v>
      </c>
      <c r="F15" s="8"/>
      <c r="G15" s="15">
        <f>'V9'!$C$7</f>
        <v>0</v>
      </c>
      <c r="H15" s="15"/>
      <c r="I15" s="16"/>
      <c r="J15" s="16"/>
      <c r="K15" s="10"/>
      <c r="L15" s="11"/>
      <c r="M15" s="12"/>
      <c r="N15" s="13"/>
    </row>
    <row r="16" spans="1:14" x14ac:dyDescent="0.25">
      <c r="A16" s="14"/>
      <c r="B16" s="8" t="s">
        <v>4</v>
      </c>
      <c r="C16" s="9">
        <f>'V9'!$J$11</f>
        <v>0</v>
      </c>
      <c r="D16" s="8"/>
      <c r="E16" s="9">
        <f>'V9'!$Q$11</f>
        <v>-831.82901228699995</v>
      </c>
      <c r="F16" s="8"/>
      <c r="G16" s="15">
        <f>'V9'!$C$11</f>
        <v>0</v>
      </c>
      <c r="H16" s="15"/>
      <c r="I16" s="16"/>
      <c r="J16" s="16"/>
      <c r="K16" s="10"/>
      <c r="L16" s="11"/>
      <c r="M16" s="12"/>
      <c r="N16" s="13"/>
    </row>
  </sheetData>
  <mergeCells count="45">
    <mergeCell ref="A8:A10"/>
    <mergeCell ref="A11:A13"/>
    <mergeCell ref="A14:A16"/>
    <mergeCell ref="G2:G4"/>
    <mergeCell ref="G5:G7"/>
    <mergeCell ref="A2:A4"/>
    <mergeCell ref="A5:A7"/>
    <mergeCell ref="I2:I4"/>
    <mergeCell ref="G8:G10"/>
    <mergeCell ref="G11:G13"/>
    <mergeCell ref="G14:G16"/>
    <mergeCell ref="H2:H4"/>
    <mergeCell ref="J2:J4"/>
    <mergeCell ref="K2:K4"/>
    <mergeCell ref="L2:L4"/>
    <mergeCell ref="M2:M4"/>
    <mergeCell ref="N2:N4"/>
    <mergeCell ref="N5:N7"/>
    <mergeCell ref="H5:H7"/>
    <mergeCell ref="I5:I7"/>
    <mergeCell ref="J5:J7"/>
    <mergeCell ref="K5:K7"/>
    <mergeCell ref="L5:L7"/>
    <mergeCell ref="H14:H16"/>
    <mergeCell ref="I14:I16"/>
    <mergeCell ref="J14:J16"/>
    <mergeCell ref="L14:L16"/>
    <mergeCell ref="M5:M7"/>
    <mergeCell ref="H8:H10"/>
    <mergeCell ref="I8:I10"/>
    <mergeCell ref="J8:J10"/>
    <mergeCell ref="K8:K10"/>
    <mergeCell ref="L8:L10"/>
    <mergeCell ref="H11:H13"/>
    <mergeCell ref="I11:I13"/>
    <mergeCell ref="K11:K13"/>
    <mergeCell ref="M11:M13"/>
    <mergeCell ref="N11:N13"/>
    <mergeCell ref="J11:J13"/>
    <mergeCell ref="L11:L13"/>
    <mergeCell ref="N14:N16"/>
    <mergeCell ref="K14:K16"/>
    <mergeCell ref="M14:M16"/>
    <mergeCell ref="M8:M10"/>
    <mergeCell ref="N8:N10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3"/>
  <sheetViews>
    <sheetView workbookViewId="0">
      <selection activeCell="I17" sqref="I17"/>
    </sheetView>
  </sheetViews>
  <sheetFormatPr defaultRowHeight="15" x14ac:dyDescent="0.25"/>
  <sheetData>
    <row r="1" spans="1:18" x14ac:dyDescent="0.25">
      <c r="A1" s="2" t="s">
        <v>5</v>
      </c>
      <c r="B1" s="2" t="s">
        <v>6</v>
      </c>
      <c r="C1" s="2" t="s">
        <v>3</v>
      </c>
      <c r="D1" s="2" t="s">
        <v>7</v>
      </c>
      <c r="H1" s="2" t="s">
        <v>5</v>
      </c>
      <c r="I1" s="2" t="s">
        <v>6</v>
      </c>
      <c r="J1" s="2" t="s">
        <v>3</v>
      </c>
      <c r="K1" s="2" t="s">
        <v>7</v>
      </c>
      <c r="O1" s="2" t="s">
        <v>5</v>
      </c>
      <c r="P1" s="2" t="s">
        <v>6</v>
      </c>
      <c r="Q1" s="2" t="s">
        <v>3</v>
      </c>
      <c r="R1" s="2" t="s">
        <v>7</v>
      </c>
    </row>
    <row r="2" spans="1:18" x14ac:dyDescent="0.25">
      <c r="A2" s="2" t="s">
        <v>8</v>
      </c>
      <c r="B2" s="2" t="s">
        <v>0</v>
      </c>
      <c r="C2" s="2">
        <v>19968.369124600002</v>
      </c>
      <c r="D2" s="2">
        <v>29.7396768728</v>
      </c>
      <c r="H2" s="2" t="s">
        <v>8</v>
      </c>
      <c r="I2" s="2" t="s">
        <v>0</v>
      </c>
      <c r="J2" s="2">
        <v>0.27435034506200001</v>
      </c>
      <c r="K2" s="2">
        <v>4.5678336188099999E-4</v>
      </c>
      <c r="O2" s="2" t="s">
        <v>8</v>
      </c>
      <c r="P2" s="2" t="s">
        <v>0</v>
      </c>
      <c r="Q2" s="2">
        <v>-32.505018655699999</v>
      </c>
      <c r="R2" s="2">
        <v>1.3234347272300001E-2</v>
      </c>
    </row>
    <row r="3" spans="1:18" x14ac:dyDescent="0.25">
      <c r="A3" s="2" t="s">
        <v>9</v>
      </c>
      <c r="B3" s="2" t="s">
        <v>0</v>
      </c>
      <c r="C3" s="2">
        <v>1756.0531774900001</v>
      </c>
      <c r="D3" s="2">
        <v>8.5977897278200004</v>
      </c>
      <c r="H3" s="2" t="s">
        <v>9</v>
      </c>
      <c r="I3" s="2" t="s">
        <v>0</v>
      </c>
      <c r="J3" s="2">
        <v>3.04600001573E-2</v>
      </c>
      <c r="K3" s="2">
        <v>1.5431447582899999E-4</v>
      </c>
      <c r="O3" s="2" t="s">
        <v>9</v>
      </c>
      <c r="P3" s="2" t="s">
        <v>0</v>
      </c>
      <c r="Q3" s="2">
        <v>-29.267452885899999</v>
      </c>
      <c r="R3" s="2">
        <v>2.7912723179299999E-2</v>
      </c>
    </row>
    <row r="4" spans="1:18" x14ac:dyDescent="0.25">
      <c r="A4" s="2" t="s">
        <v>10</v>
      </c>
      <c r="B4" s="2" t="s">
        <v>0</v>
      </c>
      <c r="C4" s="2">
        <v>7754.2948373600002</v>
      </c>
      <c r="D4" s="2">
        <v>18.4747316413</v>
      </c>
      <c r="H4" s="2" t="s">
        <v>10</v>
      </c>
      <c r="I4" s="2" t="s">
        <v>0</v>
      </c>
      <c r="J4" s="2">
        <v>0.112189514475</v>
      </c>
      <c r="K4" s="2">
        <v>3.1480703311699998E-4</v>
      </c>
      <c r="O4" s="2" t="s">
        <v>10</v>
      </c>
      <c r="P4" s="2" t="s">
        <v>0</v>
      </c>
      <c r="Q4" s="2">
        <v>-31.392423502500002</v>
      </c>
      <c r="R4" s="2">
        <v>2.4761197802399999E-2</v>
      </c>
    </row>
    <row r="5" spans="1:18" x14ac:dyDescent="0.25">
      <c r="A5" s="2" t="s">
        <v>11</v>
      </c>
      <c r="B5" s="2" t="s">
        <v>0</v>
      </c>
      <c r="C5" s="2">
        <v>10458.0391347</v>
      </c>
      <c r="D5" s="2">
        <v>21.6612715019</v>
      </c>
      <c r="H5" s="2" t="s">
        <v>11</v>
      </c>
      <c r="I5" s="2" t="s">
        <v>0</v>
      </c>
      <c r="J5" s="2">
        <v>0.13170104415600001</v>
      </c>
      <c r="K5" s="2">
        <v>2.9280473722400002E-4</v>
      </c>
      <c r="O5" s="2" t="s">
        <v>11</v>
      </c>
      <c r="P5" s="2" t="s">
        <v>0</v>
      </c>
      <c r="Q5" s="2">
        <v>-34.2015711174</v>
      </c>
      <c r="R5" s="2">
        <v>1.6017842043999999E-2</v>
      </c>
    </row>
    <row r="6" spans="1:18" x14ac:dyDescent="0.25">
      <c r="H6" s="2" t="s">
        <v>8</v>
      </c>
      <c r="I6" s="2" t="s">
        <v>1</v>
      </c>
      <c r="J6" s="2">
        <v>0.20140795284499999</v>
      </c>
      <c r="K6" s="2">
        <v>3.4367209344100002E-3</v>
      </c>
      <c r="O6" s="2" t="s">
        <v>8</v>
      </c>
      <c r="P6" s="2" t="s">
        <v>1</v>
      </c>
      <c r="Q6" s="2">
        <v>-16.812498103500001</v>
      </c>
      <c r="R6" s="2">
        <v>0.39870020379100002</v>
      </c>
    </row>
    <row r="7" spans="1:18" x14ac:dyDescent="0.25">
      <c r="H7" s="2" t="s">
        <v>9</v>
      </c>
      <c r="I7" s="2" t="s">
        <v>1</v>
      </c>
      <c r="J7" s="2">
        <v>9.3284423519400007E-3</v>
      </c>
      <c r="K7" s="2">
        <v>5.0366661457499999E-4</v>
      </c>
      <c r="O7" s="2" t="s">
        <v>9</v>
      </c>
      <c r="P7" s="2" t="s">
        <v>1</v>
      </c>
      <c r="Q7" s="2">
        <v>-18.0667152083</v>
      </c>
      <c r="R7" s="2">
        <v>1.41044718188</v>
      </c>
    </row>
    <row r="8" spans="1:18" x14ac:dyDescent="0.25">
      <c r="H8" s="2" t="s">
        <v>10</v>
      </c>
      <c r="I8" s="2" t="s">
        <v>1</v>
      </c>
      <c r="J8" s="2">
        <v>6.5075220845800003E-2</v>
      </c>
      <c r="K8" s="2">
        <v>1.74831658622E-3</v>
      </c>
      <c r="O8" s="2" t="s">
        <v>10</v>
      </c>
      <c r="P8" s="2" t="s">
        <v>1</v>
      </c>
      <c r="Q8" s="2">
        <v>-17.1168561008</v>
      </c>
      <c r="R8" s="2">
        <v>0.70068787028799995</v>
      </c>
    </row>
    <row r="9" spans="1:18" x14ac:dyDescent="0.25">
      <c r="H9" s="2" t="s">
        <v>11</v>
      </c>
      <c r="I9" s="2" t="s">
        <v>1</v>
      </c>
      <c r="J9" s="2">
        <v>0.127004297829</v>
      </c>
      <c r="K9" s="2">
        <v>2.9156062554299999E-3</v>
      </c>
      <c r="O9" s="2" t="s">
        <v>11</v>
      </c>
      <c r="P9" s="2" t="s">
        <v>1</v>
      </c>
      <c r="Q9" s="2">
        <v>-16.572124193400001</v>
      </c>
      <c r="R9" s="2">
        <v>0.49767768453200001</v>
      </c>
    </row>
    <row r="10" spans="1:18" x14ac:dyDescent="0.25">
      <c r="H10" s="2"/>
      <c r="I10" s="2"/>
      <c r="J10" s="2"/>
      <c r="K10" s="3"/>
      <c r="O10" s="2" t="s">
        <v>8</v>
      </c>
      <c r="P10" s="2" t="s">
        <v>4</v>
      </c>
      <c r="Q10" s="2">
        <v>-526.25656970399996</v>
      </c>
      <c r="R10" s="2">
        <v>7.0773736640799996</v>
      </c>
    </row>
    <row r="11" spans="1:18" x14ac:dyDescent="0.25">
      <c r="H11" s="2"/>
      <c r="I11" s="2"/>
      <c r="J11" s="3"/>
      <c r="K11" s="3"/>
      <c r="O11" s="2" t="s">
        <v>9</v>
      </c>
      <c r="P11" s="2" t="s">
        <v>4</v>
      </c>
      <c r="Q11" s="2">
        <v>-754.96225298399997</v>
      </c>
      <c r="R11" s="2">
        <v>33.967531480799998</v>
      </c>
    </row>
    <row r="12" spans="1:18" x14ac:dyDescent="0.25">
      <c r="H12" s="2"/>
      <c r="I12" s="2"/>
      <c r="J12" s="2"/>
      <c r="K12" s="3"/>
      <c r="O12" s="2" t="s">
        <v>10</v>
      </c>
      <c r="P12" s="2" t="s">
        <v>4</v>
      </c>
      <c r="Q12" s="2">
        <v>-598.84335473299996</v>
      </c>
      <c r="R12" s="2">
        <v>11.3293346136</v>
      </c>
    </row>
    <row r="13" spans="1:18" x14ac:dyDescent="0.25">
      <c r="H13" s="2"/>
      <c r="I13" s="2"/>
      <c r="J13" s="2"/>
      <c r="K13" s="3"/>
      <c r="O13" s="2" t="s">
        <v>11</v>
      </c>
      <c r="P13" s="2" t="s">
        <v>4</v>
      </c>
      <c r="Q13" s="2">
        <v>-465.47121495300001</v>
      </c>
      <c r="R13" s="2">
        <v>8.0915768797599998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3"/>
  <sheetViews>
    <sheetView workbookViewId="0">
      <selection activeCell="I22" sqref="I22"/>
    </sheetView>
  </sheetViews>
  <sheetFormatPr defaultRowHeight="15" x14ac:dyDescent="0.25"/>
  <sheetData>
    <row r="1" spans="1:18" x14ac:dyDescent="0.25">
      <c r="A1" s="2" t="s">
        <v>5</v>
      </c>
      <c r="B1" s="2" t="s">
        <v>6</v>
      </c>
      <c r="C1" s="2" t="s">
        <v>3</v>
      </c>
      <c r="D1" s="2" t="s">
        <v>7</v>
      </c>
      <c r="H1" s="2" t="s">
        <v>5</v>
      </c>
      <c r="I1" s="2" t="s">
        <v>6</v>
      </c>
      <c r="J1" s="2" t="s">
        <v>3</v>
      </c>
      <c r="K1" s="2" t="s">
        <v>7</v>
      </c>
      <c r="O1" s="2" t="s">
        <v>5</v>
      </c>
      <c r="P1" s="2" t="s">
        <v>6</v>
      </c>
      <c r="Q1" s="2" t="s">
        <v>3</v>
      </c>
      <c r="R1" s="2" t="s">
        <v>7</v>
      </c>
    </row>
    <row r="2" spans="1:18" x14ac:dyDescent="0.25">
      <c r="A2" s="2" t="s">
        <v>8</v>
      </c>
      <c r="B2" s="2" t="s">
        <v>0</v>
      </c>
      <c r="C2" s="2">
        <v>21482.189581499999</v>
      </c>
      <c r="D2" s="2">
        <v>30.693329016300002</v>
      </c>
      <c r="H2" s="2" t="s">
        <v>8</v>
      </c>
      <c r="I2" s="2" t="s">
        <v>0</v>
      </c>
      <c r="J2" s="2">
        <v>0.32329070226399997</v>
      </c>
      <c r="K2" s="2">
        <v>5.2775592395399998E-4</v>
      </c>
      <c r="O2" s="2" t="s">
        <v>8</v>
      </c>
      <c r="P2" s="2" t="s">
        <v>0</v>
      </c>
      <c r="Q2" s="2">
        <v>-30.794384660999999</v>
      </c>
      <c r="R2" s="2">
        <v>1.40420101404E-2</v>
      </c>
    </row>
    <row r="3" spans="1:18" x14ac:dyDescent="0.25">
      <c r="A3" s="2" t="s">
        <v>9</v>
      </c>
      <c r="B3" s="2" t="s">
        <v>0</v>
      </c>
      <c r="C3" s="2">
        <v>1944.5377917999999</v>
      </c>
      <c r="D3" s="2">
        <v>9.0183060315900008</v>
      </c>
      <c r="H3" s="2" t="s">
        <v>9</v>
      </c>
      <c r="I3" s="2" t="s">
        <v>0</v>
      </c>
      <c r="J3" s="2">
        <v>3.5415356086299997E-2</v>
      </c>
      <c r="K3" s="2">
        <v>1.7070030601E-4</v>
      </c>
      <c r="O3" s="2" t="s">
        <v>9</v>
      </c>
      <c r="P3" s="2" t="s">
        <v>0</v>
      </c>
      <c r="Q3" s="2">
        <v>-28.530702638099999</v>
      </c>
      <c r="R3" s="2">
        <v>2.6713369689699999E-2</v>
      </c>
    </row>
    <row r="4" spans="1:18" x14ac:dyDescent="0.25">
      <c r="A4" s="2" t="s">
        <v>10</v>
      </c>
      <c r="B4" s="2" t="s">
        <v>0</v>
      </c>
      <c r="C4" s="2">
        <v>8529.9748946</v>
      </c>
      <c r="D4" s="2">
        <v>19.255512099699999</v>
      </c>
      <c r="H4" s="2" t="s">
        <v>10</v>
      </c>
      <c r="I4" s="2" t="s">
        <v>0</v>
      </c>
      <c r="J4" s="2">
        <v>0.13795011480399999</v>
      </c>
      <c r="K4" s="2">
        <v>3.6597205874900002E-4</v>
      </c>
      <c r="O4" s="2" t="s">
        <v>10</v>
      </c>
      <c r="P4" s="2" t="s">
        <v>0</v>
      </c>
      <c r="Q4" s="2">
        <v>-29.464999024200001</v>
      </c>
      <c r="R4" s="2">
        <v>2.4184356332200001E-2</v>
      </c>
    </row>
    <row r="5" spans="1:18" x14ac:dyDescent="0.25">
      <c r="A5" s="2" t="s">
        <v>11</v>
      </c>
      <c r="B5" s="2" t="s">
        <v>0</v>
      </c>
      <c r="C5" s="2">
        <v>11007.6841893</v>
      </c>
      <c r="D5" s="2">
        <v>22.135398261700001</v>
      </c>
      <c r="H5" s="2" t="s">
        <v>11</v>
      </c>
      <c r="I5" s="2" t="s">
        <v>0</v>
      </c>
      <c r="J5" s="2">
        <v>0.14992554643</v>
      </c>
      <c r="K5" s="2">
        <v>3.3978253782700001E-4</v>
      </c>
      <c r="O5" s="2" t="s">
        <v>11</v>
      </c>
      <c r="P5" s="2" t="s">
        <v>0</v>
      </c>
      <c r="Q5" s="2">
        <v>-32.552310563399999</v>
      </c>
      <c r="R5" s="2">
        <v>1.89483506931E-2</v>
      </c>
    </row>
    <row r="6" spans="1:18" x14ac:dyDescent="0.25">
      <c r="H6" s="2" t="s">
        <v>8</v>
      </c>
      <c r="I6" s="2" t="s">
        <v>1</v>
      </c>
      <c r="J6" s="2">
        <v>0.23120381652999999</v>
      </c>
      <c r="K6" s="2">
        <v>3.7616409274699998E-3</v>
      </c>
      <c r="O6" s="2" t="s">
        <v>8</v>
      </c>
      <c r="P6" s="2" t="s">
        <v>1</v>
      </c>
      <c r="Q6" s="2">
        <v>-16.3085964759</v>
      </c>
      <c r="R6" s="2">
        <v>0.37346197572899997</v>
      </c>
    </row>
    <row r="7" spans="1:18" x14ac:dyDescent="0.25">
      <c r="H7" s="2" t="s">
        <v>9</v>
      </c>
      <c r="I7" s="2" t="s">
        <v>1</v>
      </c>
      <c r="J7" s="2">
        <v>9.2031202859699998E-3</v>
      </c>
      <c r="K7" s="2">
        <v>3.7203059427900001E-4</v>
      </c>
      <c r="O7" s="2" t="s">
        <v>9</v>
      </c>
      <c r="P7" s="2" t="s">
        <v>1</v>
      </c>
      <c r="Q7" s="2">
        <v>-19.257362472000001</v>
      </c>
      <c r="R7" s="2">
        <v>1.04400713753</v>
      </c>
    </row>
    <row r="8" spans="1:18" x14ac:dyDescent="0.25">
      <c r="H8" s="2" t="s">
        <v>10</v>
      </c>
      <c r="I8" s="2" t="s">
        <v>1</v>
      </c>
      <c r="J8" s="2">
        <v>7.1914224608899999E-2</v>
      </c>
      <c r="K8" s="2">
        <v>1.9416777517699999E-3</v>
      </c>
      <c r="O8" s="2" t="s">
        <v>10</v>
      </c>
      <c r="P8" s="2" t="s">
        <v>1</v>
      </c>
      <c r="Q8" s="2">
        <v>-16.6404526657</v>
      </c>
      <c r="R8" s="2">
        <v>0.68604635142500003</v>
      </c>
    </row>
    <row r="9" spans="1:18" x14ac:dyDescent="0.25">
      <c r="H9" s="2" t="s">
        <v>11</v>
      </c>
      <c r="I9" s="2" t="s">
        <v>1</v>
      </c>
      <c r="J9" s="2">
        <v>0.150086482608</v>
      </c>
      <c r="K9" s="2">
        <v>3.20022236922E-3</v>
      </c>
      <c r="O9" s="2" t="s">
        <v>11</v>
      </c>
      <c r="P9" s="2" t="s">
        <v>1</v>
      </c>
      <c r="Q9" s="2">
        <v>-15.9821208196</v>
      </c>
      <c r="R9" s="2">
        <v>0.45896208621899998</v>
      </c>
    </row>
    <row r="10" spans="1:18" x14ac:dyDescent="0.25">
      <c r="H10" s="2"/>
      <c r="I10" s="2"/>
      <c r="J10" s="2"/>
      <c r="K10" s="3"/>
      <c r="O10" s="2" t="s">
        <v>8</v>
      </c>
      <c r="P10" s="2" t="s">
        <v>4</v>
      </c>
      <c r="Q10" s="2">
        <v>-513.37609724599997</v>
      </c>
      <c r="R10" s="2">
        <v>7.1129235443900001</v>
      </c>
    </row>
    <row r="11" spans="1:18" x14ac:dyDescent="0.25">
      <c r="H11" s="2"/>
      <c r="I11" s="2"/>
      <c r="J11" s="3"/>
      <c r="K11" s="3"/>
      <c r="O11" s="2" t="s">
        <v>9</v>
      </c>
      <c r="P11" s="2" t="s">
        <v>4</v>
      </c>
      <c r="Q11" s="2">
        <v>-725.52367830699995</v>
      </c>
      <c r="R11" s="2">
        <v>22.733771914199998</v>
      </c>
    </row>
    <row r="12" spans="1:18" x14ac:dyDescent="0.25">
      <c r="H12" s="2"/>
      <c r="I12" s="2"/>
      <c r="J12" s="2"/>
      <c r="K12" s="3"/>
      <c r="O12" s="2" t="s">
        <v>10</v>
      </c>
      <c r="P12" s="2" t="s">
        <v>4</v>
      </c>
      <c r="Q12" s="2">
        <v>-582.312972414</v>
      </c>
      <c r="R12" s="2">
        <v>10.633087764800001</v>
      </c>
    </row>
    <row r="13" spans="1:18" x14ac:dyDescent="0.25">
      <c r="H13" s="2"/>
      <c r="I13" s="2"/>
      <c r="J13" s="2"/>
      <c r="K13" s="3"/>
      <c r="O13" s="2" t="s">
        <v>11</v>
      </c>
      <c r="P13" s="2" t="s">
        <v>4</v>
      </c>
      <c r="Q13" s="2">
        <v>-460.37116683199997</v>
      </c>
      <c r="R13" s="2">
        <v>8.3824541766100005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3"/>
  <sheetViews>
    <sheetView workbookViewId="0">
      <selection activeCell="H17" sqref="H17"/>
    </sheetView>
  </sheetViews>
  <sheetFormatPr defaultRowHeight="15" x14ac:dyDescent="0.25"/>
  <sheetData>
    <row r="1" spans="1:18" x14ac:dyDescent="0.25">
      <c r="A1" s="2" t="s">
        <v>5</v>
      </c>
      <c r="B1" s="2" t="s">
        <v>6</v>
      </c>
      <c r="C1" s="2" t="s">
        <v>3</v>
      </c>
      <c r="D1" s="2" t="s">
        <v>7</v>
      </c>
      <c r="H1" s="2" t="s">
        <v>5</v>
      </c>
      <c r="I1" s="2" t="s">
        <v>6</v>
      </c>
      <c r="J1" s="2" t="s">
        <v>3</v>
      </c>
      <c r="K1" s="2" t="s">
        <v>7</v>
      </c>
      <c r="O1" s="2" t="s">
        <v>5</v>
      </c>
      <c r="P1" s="2" t="s">
        <v>6</v>
      </c>
      <c r="Q1" s="2" t="s">
        <v>3</v>
      </c>
      <c r="R1" s="2" t="s">
        <v>7</v>
      </c>
    </row>
    <row r="2" spans="1:18" x14ac:dyDescent="0.25">
      <c r="A2" s="2" t="s">
        <v>8</v>
      </c>
      <c r="B2" s="2" t="s">
        <v>0</v>
      </c>
      <c r="C2" s="2">
        <v>22535.342300100001</v>
      </c>
      <c r="D2" s="2">
        <v>31.3130400356</v>
      </c>
      <c r="H2" s="2" t="s">
        <v>8</v>
      </c>
      <c r="I2" s="2" t="s">
        <v>0</v>
      </c>
      <c r="J2" s="2">
        <v>0.37096027011999999</v>
      </c>
      <c r="K2" s="2">
        <v>6.1352891743500005E-4</v>
      </c>
      <c r="O2" s="2" t="s">
        <v>8</v>
      </c>
      <c r="P2" s="2" t="s">
        <v>0</v>
      </c>
      <c r="Q2" s="2">
        <v>-29.124384424999999</v>
      </c>
      <c r="R2" s="2">
        <v>1.5370045926099999E-2</v>
      </c>
    </row>
    <row r="3" spans="1:18" x14ac:dyDescent="0.25">
      <c r="A3" s="2" t="s">
        <v>9</v>
      </c>
      <c r="B3" s="2" t="s">
        <v>0</v>
      </c>
      <c r="C3" s="2">
        <v>1984.83847771</v>
      </c>
      <c r="D3" s="2">
        <v>9.1065645345499995</v>
      </c>
      <c r="H3" s="2" t="s">
        <v>9</v>
      </c>
      <c r="I3" s="2" t="s">
        <v>0</v>
      </c>
      <c r="J3" s="2">
        <v>3.6559194252799999E-2</v>
      </c>
      <c r="K3" s="2">
        <v>1.7547710024699999E-4</v>
      </c>
      <c r="O3" s="2" t="s">
        <v>9</v>
      </c>
      <c r="P3" s="2" t="s">
        <v>0</v>
      </c>
      <c r="Q3" s="2">
        <v>-28.351261427000001</v>
      </c>
      <c r="R3" s="2">
        <v>2.6918918533100002E-2</v>
      </c>
    </row>
    <row r="4" spans="1:18" x14ac:dyDescent="0.25">
      <c r="A4" s="2" t="s">
        <v>10</v>
      </c>
      <c r="B4" s="2" t="s">
        <v>0</v>
      </c>
      <c r="C4" s="2">
        <v>9164.1358863599999</v>
      </c>
      <c r="D4" s="2">
        <v>19.844264022600001</v>
      </c>
      <c r="H4" s="2" t="s">
        <v>10</v>
      </c>
      <c r="I4" s="2" t="s">
        <v>0</v>
      </c>
      <c r="J4" s="2">
        <v>0.16691341457799999</v>
      </c>
      <c r="K4" s="2">
        <v>4.3912901437500001E-4</v>
      </c>
      <c r="O4" s="2" t="s">
        <v>10</v>
      </c>
      <c r="P4" s="2" t="s">
        <v>0</v>
      </c>
      <c r="Q4" s="2">
        <v>-27.441482087600001</v>
      </c>
      <c r="R4" s="2">
        <v>2.51845827924E-2</v>
      </c>
    </row>
    <row r="5" spans="1:18" x14ac:dyDescent="0.25">
      <c r="A5" s="2" t="s">
        <v>11</v>
      </c>
      <c r="B5" s="2" t="s">
        <v>0</v>
      </c>
      <c r="C5" s="2">
        <v>11386.363555100001</v>
      </c>
      <c r="D5" s="2">
        <v>22.445091758499998</v>
      </c>
      <c r="H5" s="2" t="s">
        <v>11</v>
      </c>
      <c r="I5" s="2" t="s">
        <v>0</v>
      </c>
      <c r="J5" s="2">
        <v>0.167488180559</v>
      </c>
      <c r="K5" s="2">
        <v>3.9088518589299999E-4</v>
      </c>
      <c r="O5" s="2" t="s">
        <v>11</v>
      </c>
      <c r="P5" s="2" t="s">
        <v>0</v>
      </c>
      <c r="Q5" s="2">
        <v>-30.970266969000001</v>
      </c>
      <c r="R5" s="2">
        <v>2.17353736422E-2</v>
      </c>
    </row>
    <row r="6" spans="1:18" x14ac:dyDescent="0.25">
      <c r="H6" s="2" t="s">
        <v>8</v>
      </c>
      <c r="I6" s="2" t="s">
        <v>1</v>
      </c>
      <c r="J6" s="2">
        <v>0.24536334996799999</v>
      </c>
      <c r="K6" s="2">
        <v>3.8605534407400001E-3</v>
      </c>
      <c r="O6" s="2" t="s">
        <v>8</v>
      </c>
      <c r="P6" s="2" t="s">
        <v>1</v>
      </c>
      <c r="Q6" s="2">
        <v>-15.8650248117</v>
      </c>
      <c r="R6" s="2">
        <v>0.354034564454</v>
      </c>
    </row>
    <row r="7" spans="1:18" x14ac:dyDescent="0.25">
      <c r="H7" s="2" t="s">
        <v>9</v>
      </c>
      <c r="I7" s="2" t="s">
        <v>1</v>
      </c>
      <c r="J7" s="2">
        <v>9.8006136170200008E-3</v>
      </c>
      <c r="K7" s="2">
        <v>3.4069514868499998E-4</v>
      </c>
      <c r="O7" s="2" t="s">
        <v>9</v>
      </c>
      <c r="P7" s="2" t="s">
        <v>1</v>
      </c>
      <c r="Q7" s="2">
        <v>-21.7314012754</v>
      </c>
      <c r="R7" s="2">
        <v>0.91358623775799996</v>
      </c>
    </row>
    <row r="8" spans="1:18" x14ac:dyDescent="0.25">
      <c r="H8" s="2" t="s">
        <v>10</v>
      </c>
      <c r="I8" s="2" t="s">
        <v>1</v>
      </c>
      <c r="J8" s="2">
        <v>8.3926650768299998E-2</v>
      </c>
      <c r="K8" s="2">
        <v>2.1279096990799999E-3</v>
      </c>
      <c r="O8" s="2" t="s">
        <v>10</v>
      </c>
      <c r="P8" s="2" t="s">
        <v>1</v>
      </c>
      <c r="Q8" s="2">
        <v>-16.2540690248</v>
      </c>
      <c r="R8" s="2">
        <v>0.63493436566600003</v>
      </c>
    </row>
    <row r="9" spans="1:18" x14ac:dyDescent="0.25">
      <c r="H9" s="2" t="s">
        <v>11</v>
      </c>
      <c r="I9" s="2" t="s">
        <v>1</v>
      </c>
      <c r="J9" s="2">
        <v>0.15163609830800001</v>
      </c>
      <c r="K9" s="2">
        <v>3.2030922554600002E-3</v>
      </c>
      <c r="O9" s="2" t="s">
        <v>11</v>
      </c>
      <c r="P9" s="2" t="s">
        <v>1</v>
      </c>
      <c r="Q9" s="2">
        <v>-15.297086528299999</v>
      </c>
      <c r="R9" s="2">
        <v>0.43682046989599999</v>
      </c>
    </row>
    <row r="10" spans="1:18" x14ac:dyDescent="0.25">
      <c r="H10" s="2"/>
      <c r="I10" s="2"/>
      <c r="J10" s="2"/>
      <c r="K10" s="3"/>
      <c r="O10" s="2" t="s">
        <v>8</v>
      </c>
      <c r="P10" s="2" t="s">
        <v>4</v>
      </c>
      <c r="Q10" s="2">
        <v>-529.09185585</v>
      </c>
      <c r="R10" s="2">
        <v>7.2404362716100001</v>
      </c>
    </row>
    <row r="11" spans="1:18" x14ac:dyDescent="0.25">
      <c r="H11" s="2"/>
      <c r="I11" s="2"/>
      <c r="J11" s="3"/>
      <c r="K11" s="3"/>
      <c r="O11" s="2" t="s">
        <v>9</v>
      </c>
      <c r="P11" s="2" t="s">
        <v>4</v>
      </c>
      <c r="Q11" s="2">
        <v>-831.82901228699995</v>
      </c>
      <c r="R11" s="2">
        <v>23.464700136200001</v>
      </c>
    </row>
    <row r="12" spans="1:18" x14ac:dyDescent="0.25">
      <c r="H12" s="2"/>
      <c r="I12" s="2"/>
      <c r="J12" s="2"/>
      <c r="K12" s="3"/>
      <c r="O12" s="2" t="s">
        <v>10</v>
      </c>
      <c r="P12" s="2" t="s">
        <v>4</v>
      </c>
      <c r="Q12" s="2">
        <v>-585.83878062700001</v>
      </c>
      <c r="R12" s="2">
        <v>8.9284394268400007</v>
      </c>
    </row>
    <row r="13" spans="1:18" x14ac:dyDescent="0.25">
      <c r="H13" s="2"/>
      <c r="I13" s="2"/>
      <c r="J13" s="2"/>
      <c r="K13" s="3"/>
      <c r="O13" s="2" t="s">
        <v>11</v>
      </c>
      <c r="P13" s="2" t="s">
        <v>4</v>
      </c>
      <c r="Q13" s="2">
        <v>-462.61496027200002</v>
      </c>
      <c r="R13" s="2">
        <v>9.0992017708400006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9"/>
  <sheetViews>
    <sheetView workbookViewId="0">
      <selection activeCell="O1" sqref="O1:R9"/>
    </sheetView>
  </sheetViews>
  <sheetFormatPr defaultRowHeight="15" x14ac:dyDescent="0.25"/>
  <sheetData>
    <row r="1" spans="1:18" x14ac:dyDescent="0.25">
      <c r="A1" s="2" t="s">
        <v>5</v>
      </c>
      <c r="B1" s="2" t="s">
        <v>6</v>
      </c>
      <c r="C1" s="2" t="s">
        <v>3</v>
      </c>
      <c r="D1" s="2" t="s">
        <v>7</v>
      </c>
      <c r="H1" s="2" t="s">
        <v>5</v>
      </c>
      <c r="I1" s="2" t="s">
        <v>6</v>
      </c>
      <c r="J1" s="2" t="s">
        <v>3</v>
      </c>
      <c r="K1" s="2" t="s">
        <v>7</v>
      </c>
      <c r="O1" s="2" t="s">
        <v>5</v>
      </c>
      <c r="P1" s="2" t="s">
        <v>6</v>
      </c>
      <c r="Q1" s="2" t="s">
        <v>3</v>
      </c>
      <c r="R1" s="2" t="s">
        <v>7</v>
      </c>
    </row>
    <row r="2" spans="1:18" x14ac:dyDescent="0.25">
      <c r="A2" s="2" t="s">
        <v>8</v>
      </c>
      <c r="B2" s="2" t="s">
        <v>0</v>
      </c>
      <c r="C2" s="2">
        <v>19683.113575899999</v>
      </c>
      <c r="D2" s="2">
        <v>14.7703998244</v>
      </c>
      <c r="H2" s="2" t="s">
        <v>8</v>
      </c>
      <c r="I2" s="2" t="s">
        <v>0</v>
      </c>
      <c r="J2" s="2">
        <v>0.26739415840699998</v>
      </c>
      <c r="K2" s="2">
        <v>2.32206571667E-4</v>
      </c>
      <c r="O2" s="2" t="s">
        <v>8</v>
      </c>
      <c r="P2" s="2" t="s">
        <v>0</v>
      </c>
      <c r="Q2" s="2">
        <v>-32.801261248800003</v>
      </c>
      <c r="R2" s="2">
        <v>6.5299454592399999E-3</v>
      </c>
    </row>
    <row r="3" spans="1:18" x14ac:dyDescent="0.25">
      <c r="A3" s="2" t="s">
        <v>9</v>
      </c>
      <c r="B3" s="2" t="s">
        <v>0</v>
      </c>
      <c r="C3" s="2">
        <v>1698.23338021</v>
      </c>
      <c r="D3" s="2">
        <v>4.2278585185299997</v>
      </c>
      <c r="H3" s="2" t="s">
        <v>9</v>
      </c>
      <c r="I3" s="2" t="s">
        <v>0</v>
      </c>
      <c r="J3" s="2">
        <v>2.94931236058E-2</v>
      </c>
      <c r="K3" s="3">
        <v>7.5821625691900002E-5</v>
      </c>
      <c r="O3" s="2" t="s">
        <v>9</v>
      </c>
      <c r="P3" s="2" t="s">
        <v>0</v>
      </c>
      <c r="Q3" s="2">
        <v>-29.293972845300001</v>
      </c>
      <c r="R3" s="2">
        <v>1.35350657328E-2</v>
      </c>
    </row>
    <row r="4" spans="1:18" x14ac:dyDescent="0.25">
      <c r="A4" s="2" t="s">
        <v>10</v>
      </c>
      <c r="B4" s="2" t="s">
        <v>0</v>
      </c>
      <c r="C4" s="2">
        <v>7510.8967941999999</v>
      </c>
      <c r="D4" s="2">
        <v>9.1005067998999998</v>
      </c>
      <c r="H4" s="2" t="s">
        <v>10</v>
      </c>
      <c r="I4" s="2" t="s">
        <v>0</v>
      </c>
      <c r="J4" s="2">
        <v>0.105774811469</v>
      </c>
      <c r="K4" s="2">
        <v>1.4010243312200001E-4</v>
      </c>
      <c r="O4" s="2" t="s">
        <v>10</v>
      </c>
      <c r="P4" s="2" t="s">
        <v>0</v>
      </c>
      <c r="Q4" s="2">
        <v>-32.088156099599999</v>
      </c>
      <c r="R4" s="2">
        <v>1.0496469835200001E-2</v>
      </c>
    </row>
    <row r="5" spans="1:18" x14ac:dyDescent="0.25">
      <c r="A5" s="2" t="s">
        <v>11</v>
      </c>
      <c r="B5" s="2" t="s">
        <v>0</v>
      </c>
      <c r="C5" s="2">
        <v>10473.910495300001</v>
      </c>
      <c r="D5" s="2">
        <v>10.838390069700001</v>
      </c>
      <c r="H5" s="2" t="s">
        <v>11</v>
      </c>
      <c r="I5" s="2" t="s">
        <v>0</v>
      </c>
      <c r="J5" s="2">
        <v>0.13213041925300001</v>
      </c>
      <c r="K5" s="2">
        <v>1.6894460996399999E-4</v>
      </c>
      <c r="O5" s="2" t="s">
        <v>11</v>
      </c>
      <c r="P5" s="2" t="s">
        <v>0</v>
      </c>
      <c r="Q5" s="2">
        <v>-34.155000142299997</v>
      </c>
      <c r="R5" s="2">
        <v>9.3071605236300006E-3</v>
      </c>
    </row>
    <row r="6" spans="1:18" x14ac:dyDescent="0.25">
      <c r="H6" s="2" t="s">
        <v>8</v>
      </c>
      <c r="I6" s="2" t="s">
        <v>1</v>
      </c>
      <c r="J6" s="2">
        <v>3.5859322000799998E-2</v>
      </c>
      <c r="K6" s="2">
        <v>3.2490677742600001E-4</v>
      </c>
      <c r="O6" s="2" t="s">
        <v>8</v>
      </c>
      <c r="P6" s="2" t="s">
        <v>1</v>
      </c>
      <c r="Q6" s="2">
        <v>-17.613344512699999</v>
      </c>
      <c r="R6" s="2">
        <v>0.21035703954000001</v>
      </c>
    </row>
    <row r="7" spans="1:18" x14ac:dyDescent="0.25">
      <c r="H7" s="2" t="s">
        <v>9</v>
      </c>
      <c r="I7" s="2" t="s">
        <v>1</v>
      </c>
      <c r="J7" s="2">
        <v>1.37757732591E-3</v>
      </c>
      <c r="K7" s="3">
        <v>3.77428901275E-5</v>
      </c>
      <c r="O7" s="2" t="s">
        <v>9</v>
      </c>
      <c r="P7" s="2" t="s">
        <v>1</v>
      </c>
      <c r="Q7" s="2">
        <v>-20.241515840200002</v>
      </c>
      <c r="R7" s="2">
        <v>0.68928150233700003</v>
      </c>
    </row>
    <row r="8" spans="1:18" x14ac:dyDescent="0.25">
      <c r="H8" s="2" t="s">
        <v>10</v>
      </c>
      <c r="I8" s="2" t="s">
        <v>1</v>
      </c>
      <c r="J8" s="2">
        <v>8.7799816828900007E-3</v>
      </c>
      <c r="K8" s="2">
        <v>1.3292690481999999E-4</v>
      </c>
      <c r="O8" s="2" t="s">
        <v>10</v>
      </c>
      <c r="P8" s="2" t="s">
        <v>1</v>
      </c>
      <c r="Q8" s="2">
        <v>-20.278426921099999</v>
      </c>
      <c r="R8" s="2">
        <v>0.41028859402700002</v>
      </c>
    </row>
    <row r="9" spans="1:18" x14ac:dyDescent="0.25">
      <c r="H9" s="2" t="s">
        <v>11</v>
      </c>
      <c r="I9" s="2" t="s">
        <v>1</v>
      </c>
      <c r="J9" s="2">
        <v>2.5701757287600002E-2</v>
      </c>
      <c r="K9" s="2">
        <v>2.94058372159E-4</v>
      </c>
      <c r="O9" s="2" t="s">
        <v>11</v>
      </c>
      <c r="P9" s="2" t="s">
        <v>1</v>
      </c>
      <c r="Q9" s="2">
        <v>-16.5894902585</v>
      </c>
      <c r="R9" s="2">
        <v>0.24710009478700001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9"/>
  <sheetViews>
    <sheetView workbookViewId="0">
      <selection activeCell="F20" sqref="F20"/>
    </sheetView>
  </sheetViews>
  <sheetFormatPr defaultRowHeight="15" x14ac:dyDescent="0.25"/>
  <sheetData>
    <row r="1" spans="1:18" x14ac:dyDescent="0.25">
      <c r="A1" s="2" t="s">
        <v>5</v>
      </c>
      <c r="B1" s="2" t="s">
        <v>6</v>
      </c>
      <c r="C1" s="2" t="s">
        <v>3</v>
      </c>
      <c r="D1" s="2" t="s">
        <v>7</v>
      </c>
      <c r="H1" s="2" t="s">
        <v>5</v>
      </c>
      <c r="I1" s="2" t="s">
        <v>6</v>
      </c>
      <c r="J1" s="2" t="s">
        <v>3</v>
      </c>
      <c r="K1" s="2" t="s">
        <v>7</v>
      </c>
      <c r="O1" s="2" t="s">
        <v>5</v>
      </c>
      <c r="P1" s="2" t="s">
        <v>6</v>
      </c>
      <c r="Q1" s="2" t="s">
        <v>3</v>
      </c>
      <c r="R1" s="2" t="s">
        <v>7</v>
      </c>
    </row>
    <row r="2" spans="1:18" x14ac:dyDescent="0.25">
      <c r="A2" s="2" t="s">
        <v>8</v>
      </c>
      <c r="B2" s="2" t="s">
        <v>0</v>
      </c>
      <c r="C2" s="2">
        <v>20608.864201600001</v>
      </c>
      <c r="D2" s="2">
        <v>15.066854558599999</v>
      </c>
      <c r="H2" s="2" t="s">
        <v>8</v>
      </c>
      <c r="I2" s="2" t="s">
        <v>0</v>
      </c>
      <c r="J2" s="2">
        <v>0.29634071909800003</v>
      </c>
      <c r="K2" s="2">
        <v>2.4006689669700001E-4</v>
      </c>
      <c r="O2" s="2" t="s">
        <v>8</v>
      </c>
      <c r="P2" s="2" t="s">
        <v>0</v>
      </c>
      <c r="Q2" s="2">
        <v>-31.698393639900001</v>
      </c>
      <c r="R2" s="2">
        <v>6.5369336723000004E-3</v>
      </c>
    </row>
    <row r="3" spans="1:18" x14ac:dyDescent="0.25">
      <c r="A3" s="2" t="s">
        <v>9</v>
      </c>
      <c r="B3" s="2" t="s">
        <v>0</v>
      </c>
      <c r="C3" s="2">
        <v>1822.9594484700001</v>
      </c>
      <c r="D3" s="2">
        <v>4.3720336826199997</v>
      </c>
      <c r="H3" s="2" t="s">
        <v>9</v>
      </c>
      <c r="I3" s="2" t="s">
        <v>0</v>
      </c>
      <c r="J3" s="2">
        <v>3.2660571072499998E-2</v>
      </c>
      <c r="K3" s="3">
        <v>8.1458352844200003E-5</v>
      </c>
      <c r="O3" s="2" t="s">
        <v>9</v>
      </c>
      <c r="P3" s="2" t="s">
        <v>0</v>
      </c>
      <c r="Q3" s="2">
        <v>-28.8215315371</v>
      </c>
      <c r="R3" s="2">
        <v>1.32013272342E-2</v>
      </c>
    </row>
    <row r="4" spans="1:18" x14ac:dyDescent="0.25">
      <c r="A4" s="2" t="s">
        <v>10</v>
      </c>
      <c r="B4" s="2" t="s">
        <v>0</v>
      </c>
      <c r="C4" s="2">
        <v>7957.4235331999998</v>
      </c>
      <c r="D4" s="2">
        <v>9.3297572191599993</v>
      </c>
      <c r="H4" s="2" t="s">
        <v>10</v>
      </c>
      <c r="I4" s="2" t="s">
        <v>0</v>
      </c>
      <c r="J4" s="2">
        <v>0.120361077599</v>
      </c>
      <c r="K4" s="2">
        <v>1.5606263852499999E-4</v>
      </c>
      <c r="O4" s="2" t="s">
        <v>10</v>
      </c>
      <c r="P4" s="2" t="s">
        <v>0</v>
      </c>
      <c r="Q4" s="2">
        <v>-30.785565418400001</v>
      </c>
      <c r="R4" s="2">
        <v>1.08001834078E-2</v>
      </c>
    </row>
    <row r="5" spans="1:18" x14ac:dyDescent="0.25">
      <c r="A5" s="2" t="s">
        <v>11</v>
      </c>
      <c r="B5" s="2" t="s">
        <v>0</v>
      </c>
      <c r="C5" s="2">
        <v>10828.4031227</v>
      </c>
      <c r="D5" s="2">
        <v>10.9932278245</v>
      </c>
      <c r="H5" s="2" t="s">
        <v>11</v>
      </c>
      <c r="I5" s="2" t="s">
        <v>0</v>
      </c>
      <c r="J5" s="2">
        <v>0.14332438318499999</v>
      </c>
      <c r="K5" s="2">
        <v>1.6322102958299999E-4</v>
      </c>
      <c r="O5" s="2" t="s">
        <v>11</v>
      </c>
      <c r="P5" s="2" t="s">
        <v>0</v>
      </c>
      <c r="Q5" s="2">
        <v>-33.120549217200001</v>
      </c>
      <c r="R5" s="2">
        <v>9.2082095987499994E-3</v>
      </c>
    </row>
    <row r="6" spans="1:18" x14ac:dyDescent="0.25">
      <c r="H6" s="2" t="s">
        <v>8</v>
      </c>
      <c r="I6" s="2" t="s">
        <v>1</v>
      </c>
      <c r="J6" s="2">
        <v>3.9290973916599997E-2</v>
      </c>
      <c r="K6" s="2">
        <v>3.4504476894400002E-4</v>
      </c>
      <c r="O6" s="2" t="s">
        <v>8</v>
      </c>
      <c r="P6" s="2" t="s">
        <v>1</v>
      </c>
      <c r="Q6" s="2">
        <v>-16.884229638400001</v>
      </c>
      <c r="R6" s="2">
        <v>0.20059028289299999</v>
      </c>
    </row>
    <row r="7" spans="1:18" x14ac:dyDescent="0.25">
      <c r="H7" s="2" t="s">
        <v>9</v>
      </c>
      <c r="I7" s="2" t="s">
        <v>1</v>
      </c>
      <c r="J7" s="2">
        <v>1.44346310481E-3</v>
      </c>
      <c r="K7" s="3">
        <v>3.7304608833899997E-5</v>
      </c>
      <c r="O7" s="2" t="s">
        <v>9</v>
      </c>
      <c r="P7" s="2" t="s">
        <v>1</v>
      </c>
      <c r="Q7" s="2">
        <v>-18.648791811199999</v>
      </c>
      <c r="R7" s="2">
        <v>0.58449034766100005</v>
      </c>
    </row>
    <row r="8" spans="1:18" x14ac:dyDescent="0.25">
      <c r="H8" s="2" t="s">
        <v>10</v>
      </c>
      <c r="I8" s="2" t="s">
        <v>1</v>
      </c>
      <c r="J8" s="2">
        <v>9.24773098086E-3</v>
      </c>
      <c r="K8" s="2">
        <v>1.4074808263599999E-4</v>
      </c>
      <c r="O8" s="2" t="s">
        <v>10</v>
      </c>
      <c r="P8" s="2" t="s">
        <v>1</v>
      </c>
      <c r="Q8" s="2">
        <v>-19.9958350926</v>
      </c>
      <c r="R8" s="2">
        <v>0.40715880312500002</v>
      </c>
    </row>
    <row r="9" spans="1:18" x14ac:dyDescent="0.25">
      <c r="H9" s="2" t="s">
        <v>11</v>
      </c>
      <c r="I9" s="2" t="s">
        <v>1</v>
      </c>
      <c r="J9" s="2">
        <v>2.85997840692E-2</v>
      </c>
      <c r="K9" s="2">
        <v>3.1281661715799999E-4</v>
      </c>
      <c r="O9" s="2" t="s">
        <v>11</v>
      </c>
      <c r="P9" s="2" t="s">
        <v>1</v>
      </c>
      <c r="Q9" s="2">
        <v>-15.8123550184</v>
      </c>
      <c r="R9" s="2">
        <v>0.23383212147099999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9"/>
  <sheetViews>
    <sheetView workbookViewId="0">
      <selection activeCell="O17" sqref="O17"/>
    </sheetView>
  </sheetViews>
  <sheetFormatPr defaultRowHeight="15" x14ac:dyDescent="0.25"/>
  <sheetData>
    <row r="1" spans="1:18" x14ac:dyDescent="0.25">
      <c r="A1" s="2" t="s">
        <v>5</v>
      </c>
      <c r="B1" s="2" t="s">
        <v>6</v>
      </c>
      <c r="C1" s="2" t="s">
        <v>3</v>
      </c>
      <c r="D1" s="2" t="s">
        <v>7</v>
      </c>
      <c r="H1" s="2" t="s">
        <v>5</v>
      </c>
      <c r="I1" s="2" t="s">
        <v>6</v>
      </c>
      <c r="J1" s="2" t="s">
        <v>3</v>
      </c>
      <c r="K1" s="2" t="s">
        <v>7</v>
      </c>
      <c r="O1" s="2" t="s">
        <v>5</v>
      </c>
      <c r="P1" s="2" t="s">
        <v>6</v>
      </c>
      <c r="Q1" s="2" t="s">
        <v>3</v>
      </c>
      <c r="R1" s="2" t="s">
        <v>7</v>
      </c>
    </row>
    <row r="2" spans="1:18" x14ac:dyDescent="0.25">
      <c r="A2" s="2" t="s">
        <v>8</v>
      </c>
      <c r="B2" s="2" t="s">
        <v>0</v>
      </c>
      <c r="C2" s="2">
        <v>21440.5342862</v>
      </c>
      <c r="D2" s="2">
        <v>15.332903543700001</v>
      </c>
      <c r="H2" s="2" t="s">
        <v>8</v>
      </c>
      <c r="I2" s="2" t="s">
        <v>0</v>
      </c>
      <c r="J2" s="2">
        <v>0.32245106040499999</v>
      </c>
      <c r="K2" s="2">
        <v>2.6391309927100001E-4</v>
      </c>
      <c r="O2" s="2" t="s">
        <v>8</v>
      </c>
      <c r="P2" s="2" t="s">
        <v>0</v>
      </c>
      <c r="Q2" s="2">
        <v>-30.804175289</v>
      </c>
      <c r="R2" s="2">
        <v>7.04276628737E-3</v>
      </c>
    </row>
    <row r="3" spans="1:18" x14ac:dyDescent="0.25">
      <c r="A3" s="2" t="s">
        <v>9</v>
      </c>
      <c r="B3" s="2" t="s">
        <v>0</v>
      </c>
      <c r="C3" s="2">
        <v>1895.99692751</v>
      </c>
      <c r="D3" s="2">
        <v>4.4534303792200003</v>
      </c>
      <c r="H3" s="2" t="s">
        <v>9</v>
      </c>
      <c r="I3" s="2" t="s">
        <v>0</v>
      </c>
      <c r="J3" s="2">
        <v>3.4400980031900001E-2</v>
      </c>
      <c r="K3" s="3">
        <v>8.39375373664E-5</v>
      </c>
      <c r="O3" s="2" t="s">
        <v>9</v>
      </c>
      <c r="P3" s="2" t="s">
        <v>0</v>
      </c>
      <c r="Q3" s="2">
        <v>-28.609859882799999</v>
      </c>
      <c r="R3" s="2">
        <v>1.32284510245E-2</v>
      </c>
    </row>
    <row r="4" spans="1:18" x14ac:dyDescent="0.25">
      <c r="A4" s="2" t="s">
        <v>10</v>
      </c>
      <c r="B4" s="2" t="s">
        <v>0</v>
      </c>
      <c r="C4" s="2">
        <v>8512.2550629100006</v>
      </c>
      <c r="D4" s="2">
        <v>9.6166046504900002</v>
      </c>
      <c r="H4" s="2" t="s">
        <v>10</v>
      </c>
      <c r="I4" s="2" t="s">
        <v>0</v>
      </c>
      <c r="J4" s="2">
        <v>0.137837051647</v>
      </c>
      <c r="K4" s="2">
        <v>1.82264799485E-4</v>
      </c>
      <c r="O4" s="2" t="s">
        <v>10</v>
      </c>
      <c r="P4" s="2" t="s">
        <v>0</v>
      </c>
      <c r="Q4" s="2">
        <v>-29.449701706100001</v>
      </c>
      <c r="R4" s="2">
        <v>1.20336502156E-2</v>
      </c>
    </row>
    <row r="5" spans="1:18" x14ac:dyDescent="0.25">
      <c r="A5" s="2" t="s">
        <v>11</v>
      </c>
      <c r="B5" s="2" t="s">
        <v>0</v>
      </c>
      <c r="C5" s="2">
        <v>11032.198845700001</v>
      </c>
      <c r="D5" s="2">
        <v>11.0808755942</v>
      </c>
      <c r="H5" s="2" t="s">
        <v>11</v>
      </c>
      <c r="I5" s="2" t="s">
        <v>0</v>
      </c>
      <c r="J5" s="2">
        <v>0.15021988621400001</v>
      </c>
      <c r="K5" s="2">
        <v>1.7141807563999999E-4</v>
      </c>
      <c r="O5" s="2" t="s">
        <v>11</v>
      </c>
      <c r="P5" s="2" t="s">
        <v>0</v>
      </c>
      <c r="Q5" s="2">
        <v>-32.5495060732</v>
      </c>
      <c r="R5" s="2">
        <v>9.5741190078499992E-3</v>
      </c>
    </row>
    <row r="6" spans="1:18" x14ac:dyDescent="0.25">
      <c r="H6" s="2" t="s">
        <v>8</v>
      </c>
      <c r="I6" s="2" t="s">
        <v>1</v>
      </c>
      <c r="J6" s="2">
        <v>4.5696287677900002E-2</v>
      </c>
      <c r="K6" s="2">
        <v>3.75065706035E-4</v>
      </c>
      <c r="O6" s="2" t="s">
        <v>8</v>
      </c>
      <c r="P6" s="2" t="s">
        <v>1</v>
      </c>
      <c r="Q6" s="2">
        <v>-16.195805152799998</v>
      </c>
      <c r="R6" s="2">
        <v>0.18673078086299999</v>
      </c>
    </row>
    <row r="7" spans="1:18" x14ac:dyDescent="0.25">
      <c r="H7" s="2" t="s">
        <v>9</v>
      </c>
      <c r="I7" s="2" t="s">
        <v>1</v>
      </c>
      <c r="J7" s="2">
        <v>1.61354621378E-3</v>
      </c>
      <c r="K7" s="3">
        <v>3.9851646579799997E-5</v>
      </c>
      <c r="O7" s="2" t="s">
        <v>9</v>
      </c>
      <c r="P7" s="2" t="s">
        <v>1</v>
      </c>
      <c r="Q7" s="2">
        <v>-18.0178858586</v>
      </c>
      <c r="R7" s="2">
        <v>0.58380859046099998</v>
      </c>
    </row>
    <row r="8" spans="1:18" x14ac:dyDescent="0.25">
      <c r="H8" s="2" t="s">
        <v>10</v>
      </c>
      <c r="I8" s="2" t="s">
        <v>1</v>
      </c>
      <c r="J8" s="2">
        <v>1.38691348984E-2</v>
      </c>
      <c r="K8" s="2">
        <v>1.8438368120999999E-4</v>
      </c>
      <c r="O8" s="2" t="s">
        <v>10</v>
      </c>
      <c r="P8" s="2" t="s">
        <v>1</v>
      </c>
      <c r="Q8" s="2">
        <v>-17.002392699800001</v>
      </c>
      <c r="R8" s="2">
        <v>0.33984358746799997</v>
      </c>
    </row>
    <row r="9" spans="1:18" x14ac:dyDescent="0.25">
      <c r="H9" s="2" t="s">
        <v>11</v>
      </c>
      <c r="I9" s="2" t="s">
        <v>1</v>
      </c>
      <c r="J9" s="2">
        <v>3.0213607067699998E-2</v>
      </c>
      <c r="K9" s="2">
        <v>3.2417400915499999E-4</v>
      </c>
      <c r="O9" s="2" t="s">
        <v>11</v>
      </c>
      <c r="P9" s="2" t="s">
        <v>1</v>
      </c>
      <c r="Q9" s="2">
        <v>-15.7403536384</v>
      </c>
      <c r="R9" s="2">
        <v>0.228729178379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9"/>
  <sheetViews>
    <sheetView workbookViewId="0">
      <selection activeCell="H19" sqref="H19"/>
    </sheetView>
  </sheetViews>
  <sheetFormatPr defaultRowHeight="15" x14ac:dyDescent="0.25"/>
  <sheetData>
    <row r="1" spans="1:18" x14ac:dyDescent="0.25">
      <c r="A1" s="2" t="s">
        <v>5</v>
      </c>
      <c r="B1" s="2" t="s">
        <v>6</v>
      </c>
      <c r="C1" s="2" t="s">
        <v>3</v>
      </c>
      <c r="D1" s="2" t="s">
        <v>7</v>
      </c>
      <c r="H1" s="2" t="s">
        <v>5</v>
      </c>
      <c r="I1" s="2" t="s">
        <v>6</v>
      </c>
      <c r="J1" s="2" t="s">
        <v>3</v>
      </c>
      <c r="K1" s="2" t="s">
        <v>7</v>
      </c>
      <c r="O1" s="2" t="s">
        <v>5</v>
      </c>
      <c r="P1" s="2" t="s">
        <v>6</v>
      </c>
      <c r="Q1" s="2" t="s">
        <v>3</v>
      </c>
      <c r="R1" s="2" t="s">
        <v>7</v>
      </c>
    </row>
    <row r="2" spans="1:18" x14ac:dyDescent="0.25">
      <c r="A2" s="2" t="s">
        <v>8</v>
      </c>
      <c r="B2" s="2" t="s">
        <v>0</v>
      </c>
      <c r="C2" s="2">
        <v>319.727934301</v>
      </c>
      <c r="D2" s="2">
        <v>0.232676580657</v>
      </c>
      <c r="H2" s="2" t="s">
        <v>8</v>
      </c>
      <c r="I2" s="2" t="s">
        <v>0</v>
      </c>
      <c r="J2" s="2">
        <v>0.30151085718499998</v>
      </c>
      <c r="K2" s="2">
        <v>2.4947605213899998E-4</v>
      </c>
      <c r="O2" s="2" t="s">
        <v>8</v>
      </c>
      <c r="P2" s="2" t="s">
        <v>0</v>
      </c>
      <c r="Q2" s="2">
        <v>-31.4993395901</v>
      </c>
      <c r="R2" s="2">
        <v>6.8326444060200003E-3</v>
      </c>
    </row>
    <row r="3" spans="1:18" x14ac:dyDescent="0.25">
      <c r="A3" s="2" t="s">
        <v>9</v>
      </c>
      <c r="B3" s="2" t="s">
        <v>0</v>
      </c>
      <c r="C3" s="2">
        <v>28.382233455800002</v>
      </c>
      <c r="D3" s="2">
        <v>6.7632984977000002E-2</v>
      </c>
      <c r="H3" s="2" t="s">
        <v>9</v>
      </c>
      <c r="I3" s="2" t="s">
        <v>0</v>
      </c>
      <c r="J3" s="2">
        <v>3.3162568288400002E-2</v>
      </c>
      <c r="K3" s="3">
        <v>8.2242766690800002E-5</v>
      </c>
      <c r="O3" s="2" t="s">
        <v>9</v>
      </c>
      <c r="P3" s="2" t="s">
        <v>0</v>
      </c>
      <c r="Q3" s="2">
        <v>-28.7589079591</v>
      </c>
      <c r="R3" s="2">
        <v>1.33037003853E-2</v>
      </c>
    </row>
    <row r="4" spans="1:18" x14ac:dyDescent="0.25">
      <c r="A4" s="2" t="s">
        <v>10</v>
      </c>
      <c r="B4" s="2" t="s">
        <v>0</v>
      </c>
      <c r="C4" s="2">
        <v>123.135389268</v>
      </c>
      <c r="D4" s="2">
        <v>0.14391058682300001</v>
      </c>
      <c r="H4" s="2" t="s">
        <v>10</v>
      </c>
      <c r="I4" s="2" t="s">
        <v>0</v>
      </c>
      <c r="J4" s="2">
        <v>0.121799437591</v>
      </c>
      <c r="K4" s="2">
        <v>1.58855987899E-4</v>
      </c>
      <c r="O4" s="2" t="s">
        <v>10</v>
      </c>
      <c r="P4" s="2" t="s">
        <v>0</v>
      </c>
      <c r="Q4" s="2">
        <v>-30.672877429100001</v>
      </c>
      <c r="R4" s="2">
        <v>1.09240129708E-2</v>
      </c>
    </row>
    <row r="5" spans="1:18" x14ac:dyDescent="0.25">
      <c r="A5" s="2" t="s">
        <v>11</v>
      </c>
      <c r="B5" s="2" t="s">
        <v>0</v>
      </c>
      <c r="C5" s="2">
        <v>168.20825415799999</v>
      </c>
      <c r="D5" s="2">
        <v>0.16986439747599999</v>
      </c>
      <c r="H5" s="2" t="s">
        <v>11</v>
      </c>
      <c r="I5" s="2" t="s">
        <v>0</v>
      </c>
      <c r="J5" s="2">
        <v>0.14655514026499999</v>
      </c>
      <c r="K5" s="2">
        <v>1.7389422942199999E-4</v>
      </c>
      <c r="O5" s="2" t="s">
        <v>11</v>
      </c>
      <c r="P5" s="2" t="s">
        <v>0</v>
      </c>
      <c r="Q5" s="2">
        <v>-32.806307404099996</v>
      </c>
      <c r="R5" s="2">
        <v>1.0033786886E-2</v>
      </c>
    </row>
    <row r="6" spans="1:18" x14ac:dyDescent="0.25">
      <c r="H6" s="2" t="s">
        <v>8</v>
      </c>
      <c r="I6" s="2" t="s">
        <v>1</v>
      </c>
      <c r="J6" s="2">
        <v>4.1458600142500003E-2</v>
      </c>
      <c r="K6" s="2">
        <v>3.55899527088E-4</v>
      </c>
      <c r="O6" s="2" t="s">
        <v>8</v>
      </c>
      <c r="P6" s="2" t="s">
        <v>1</v>
      </c>
      <c r="Q6" s="2">
        <v>-16.5178187739</v>
      </c>
      <c r="R6" s="2">
        <v>0.19511638399199999</v>
      </c>
    </row>
    <row r="7" spans="1:18" x14ac:dyDescent="0.25">
      <c r="H7" s="2" t="s">
        <v>9</v>
      </c>
      <c r="I7" s="2" t="s">
        <v>1</v>
      </c>
      <c r="J7" s="2">
        <v>1.4874421358399999E-3</v>
      </c>
      <c r="K7" s="3">
        <v>3.6906242486699999E-5</v>
      </c>
      <c r="O7" s="2" t="s">
        <v>9</v>
      </c>
      <c r="P7" s="2" t="s">
        <v>1</v>
      </c>
      <c r="Q7" s="2">
        <v>-19.047254177399999</v>
      </c>
      <c r="R7" s="2">
        <v>0.61826551225600002</v>
      </c>
    </row>
    <row r="8" spans="1:18" x14ac:dyDescent="0.25">
      <c r="H8" s="2" t="s">
        <v>10</v>
      </c>
      <c r="I8" s="2" t="s">
        <v>1</v>
      </c>
      <c r="J8" s="2">
        <v>9.4092688668800002E-3</v>
      </c>
      <c r="K8" s="2">
        <v>1.4021374083E-4</v>
      </c>
      <c r="O8" s="2" t="s">
        <v>10</v>
      </c>
      <c r="P8" s="2" t="s">
        <v>1</v>
      </c>
      <c r="Q8" s="2">
        <v>-20.557529946900001</v>
      </c>
      <c r="R8" s="2">
        <v>0.40508663959699998</v>
      </c>
    </row>
    <row r="9" spans="1:18" x14ac:dyDescent="0.25">
      <c r="H9" s="2" t="s">
        <v>11</v>
      </c>
      <c r="I9" s="2" t="s">
        <v>1</v>
      </c>
      <c r="J9" s="2">
        <v>3.05618970888E-2</v>
      </c>
      <c r="K9" s="2">
        <v>3.2502693662100001E-4</v>
      </c>
      <c r="O9" s="2" t="s">
        <v>11</v>
      </c>
      <c r="P9" s="2" t="s">
        <v>1</v>
      </c>
      <c r="Q9" s="2">
        <v>-15.1842972742</v>
      </c>
      <c r="R9" s="2">
        <v>0.222965723931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9"/>
  <sheetViews>
    <sheetView workbookViewId="0">
      <selection sqref="A1:D5"/>
    </sheetView>
  </sheetViews>
  <sheetFormatPr defaultRowHeight="15" x14ac:dyDescent="0.25"/>
  <sheetData>
    <row r="1" spans="1:18" x14ac:dyDescent="0.25">
      <c r="A1" s="2" t="s">
        <v>5</v>
      </c>
      <c r="B1" s="2" t="s">
        <v>6</v>
      </c>
      <c r="C1" s="2" t="s">
        <v>3</v>
      </c>
      <c r="D1" s="2" t="s">
        <v>7</v>
      </c>
      <c r="H1" s="2" t="s">
        <v>5</v>
      </c>
      <c r="I1" s="2" t="s">
        <v>6</v>
      </c>
      <c r="J1" s="2" t="s">
        <v>3</v>
      </c>
      <c r="K1" s="2" t="s">
        <v>7</v>
      </c>
      <c r="O1" s="2" t="s">
        <v>5</v>
      </c>
      <c r="P1" s="2" t="s">
        <v>6</v>
      </c>
      <c r="Q1" s="2" t="s">
        <v>3</v>
      </c>
      <c r="R1" s="2" t="s">
        <v>7</v>
      </c>
    </row>
    <row r="2" spans="1:18" x14ac:dyDescent="0.25">
      <c r="A2" s="2" t="s">
        <v>8</v>
      </c>
      <c r="B2" s="2" t="s">
        <v>0</v>
      </c>
      <c r="C2" s="2">
        <v>318.31807953100002</v>
      </c>
      <c r="D2" s="2">
        <v>0.23220391250899999</v>
      </c>
      <c r="H2" s="2" t="s">
        <v>8</v>
      </c>
      <c r="I2" s="2" t="s">
        <v>0</v>
      </c>
      <c r="J2" s="2">
        <v>0.29755038401299999</v>
      </c>
      <c r="K2" s="2">
        <v>2.37231348509E-4</v>
      </c>
      <c r="O2" s="2" t="s">
        <v>8</v>
      </c>
      <c r="P2" s="2" t="s">
        <v>0</v>
      </c>
      <c r="Q2" s="2">
        <v>-31.736640686200001</v>
      </c>
      <c r="R2" s="2">
        <v>6.30728126462E-3</v>
      </c>
    </row>
    <row r="3" spans="1:18" x14ac:dyDescent="0.25">
      <c r="A3" s="2" t="s">
        <v>9</v>
      </c>
      <c r="B3" s="2" t="s">
        <v>0</v>
      </c>
      <c r="C3" s="2">
        <v>32.230006694799997</v>
      </c>
      <c r="D3" s="2">
        <v>7.1830571717799996E-2</v>
      </c>
      <c r="H3" s="2" t="s">
        <v>9</v>
      </c>
      <c r="I3" s="2" t="s">
        <v>0</v>
      </c>
      <c r="J3" s="2">
        <v>3.9536281023199997E-2</v>
      </c>
      <c r="K3" s="3">
        <v>9.2338488889299997E-5</v>
      </c>
      <c r="O3" s="2" t="s">
        <v>9</v>
      </c>
      <c r="P3" s="2" t="s">
        <v>0</v>
      </c>
      <c r="Q3" s="2">
        <v>-27.944663410699999</v>
      </c>
      <c r="R3" s="2">
        <v>1.36777033534E-2</v>
      </c>
    </row>
    <row r="4" spans="1:18" x14ac:dyDescent="0.25">
      <c r="A4" s="2" t="s">
        <v>10</v>
      </c>
      <c r="B4" s="2" t="s">
        <v>0</v>
      </c>
      <c r="C4" s="2">
        <v>127.176119804</v>
      </c>
      <c r="D4" s="2">
        <v>0.146522529712</v>
      </c>
      <c r="H4" s="2" t="s">
        <v>10</v>
      </c>
      <c r="I4" s="2" t="s">
        <v>0</v>
      </c>
      <c r="J4" s="2">
        <v>0.122466724337</v>
      </c>
      <c r="K4" s="2">
        <v>1.55932143732E-4</v>
      </c>
      <c r="O4" s="2" t="s">
        <v>10</v>
      </c>
      <c r="P4" s="2" t="s">
        <v>0</v>
      </c>
      <c r="Q4" s="2">
        <v>-31.1399435109</v>
      </c>
      <c r="R4" s="2">
        <v>1.0558668613399999E-2</v>
      </c>
    </row>
    <row r="5" spans="1:18" x14ac:dyDescent="0.25">
      <c r="A5" s="2" t="s">
        <v>11</v>
      </c>
      <c r="B5" s="2" t="s">
        <v>0</v>
      </c>
      <c r="C5" s="2">
        <v>158.912875533</v>
      </c>
      <c r="D5" s="2">
        <v>0.165197379634</v>
      </c>
      <c r="H5" s="2" t="s">
        <v>11</v>
      </c>
      <c r="I5" s="2" t="s">
        <v>0</v>
      </c>
      <c r="J5" s="2">
        <v>0.135550210078</v>
      </c>
      <c r="K5" s="2">
        <v>1.5309305254100001E-4</v>
      </c>
      <c r="O5" s="2" t="s">
        <v>11</v>
      </c>
      <c r="P5" s="2" t="s">
        <v>0</v>
      </c>
      <c r="Q5" s="2">
        <v>-33.381763194199998</v>
      </c>
      <c r="R5" s="2">
        <v>8.6034675166000007E-3</v>
      </c>
    </row>
    <row r="6" spans="1:18" x14ac:dyDescent="0.25">
      <c r="H6" s="2" t="s">
        <v>8</v>
      </c>
      <c r="I6" s="2" t="s">
        <v>1</v>
      </c>
      <c r="J6" s="2">
        <v>3.8957016949999999E-2</v>
      </c>
      <c r="K6" s="2">
        <v>3.4384638287299999E-4</v>
      </c>
      <c r="O6" s="2" t="s">
        <v>8</v>
      </c>
      <c r="P6" s="2" t="s">
        <v>1</v>
      </c>
      <c r="Q6" s="2">
        <v>-16.789147148000001</v>
      </c>
      <c r="R6" s="2">
        <v>0.200863260707</v>
      </c>
    </row>
    <row r="7" spans="1:18" x14ac:dyDescent="0.25">
      <c r="H7" s="2" t="s">
        <v>9</v>
      </c>
      <c r="I7" s="2" t="s">
        <v>1</v>
      </c>
      <c r="J7" s="2">
        <v>1.82970946844E-3</v>
      </c>
      <c r="K7" s="3">
        <v>5.4222183307599999E-5</v>
      </c>
      <c r="O7" s="2" t="s">
        <v>9</v>
      </c>
      <c r="P7" s="2" t="s">
        <v>1</v>
      </c>
      <c r="Q7" s="2">
        <v>-17.722821053400001</v>
      </c>
      <c r="R7" s="2">
        <v>0.74973150804300004</v>
      </c>
    </row>
    <row r="8" spans="1:18" x14ac:dyDescent="0.25">
      <c r="H8" s="2" t="s">
        <v>10</v>
      </c>
      <c r="I8" s="2" t="s">
        <v>1</v>
      </c>
      <c r="J8" s="2">
        <v>9.5188058039599992E-3</v>
      </c>
      <c r="K8" s="2">
        <v>1.3317122089900001E-4</v>
      </c>
      <c r="O8" s="2" t="s">
        <v>10</v>
      </c>
      <c r="P8" s="2" t="s">
        <v>1</v>
      </c>
      <c r="Q8" s="2">
        <v>-21.147147618799998</v>
      </c>
      <c r="R8" s="2">
        <v>0.374583544464</v>
      </c>
    </row>
    <row r="9" spans="1:18" x14ac:dyDescent="0.25">
      <c r="H9" s="2" t="s">
        <v>11</v>
      </c>
      <c r="I9" s="2" t="s">
        <v>1</v>
      </c>
      <c r="J9" s="2">
        <v>2.7608507370999999E-2</v>
      </c>
      <c r="K9" s="2">
        <v>3.1233910382200001E-4</v>
      </c>
      <c r="O9" s="2" t="s">
        <v>11</v>
      </c>
      <c r="P9" s="2" t="s">
        <v>1</v>
      </c>
      <c r="Q9" s="2">
        <v>-15.261306638900001</v>
      </c>
      <c r="R9" s="2">
        <v>0.23637275027599999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9"/>
  <sheetViews>
    <sheetView workbookViewId="0">
      <selection sqref="A1:D5"/>
    </sheetView>
  </sheetViews>
  <sheetFormatPr defaultRowHeight="15" x14ac:dyDescent="0.25"/>
  <sheetData>
    <row r="1" spans="1:18" x14ac:dyDescent="0.25">
      <c r="A1" s="2" t="s">
        <v>5</v>
      </c>
      <c r="B1" s="2" t="s">
        <v>6</v>
      </c>
      <c r="C1" s="2" t="s">
        <v>3</v>
      </c>
      <c r="D1" s="2" t="s">
        <v>7</v>
      </c>
      <c r="H1" s="2" t="s">
        <v>5</v>
      </c>
      <c r="I1" s="2" t="s">
        <v>6</v>
      </c>
      <c r="J1" s="2" t="s">
        <v>3</v>
      </c>
      <c r="K1" s="2" t="s">
        <v>7</v>
      </c>
      <c r="O1" s="2" t="s">
        <v>5</v>
      </c>
      <c r="P1" s="2" t="s">
        <v>6</v>
      </c>
      <c r="Q1" s="2" t="s">
        <v>3</v>
      </c>
      <c r="R1" s="2" t="s">
        <v>7</v>
      </c>
    </row>
    <row r="2" spans="1:18" x14ac:dyDescent="0.25">
      <c r="A2" s="2" t="s">
        <v>8</v>
      </c>
      <c r="B2" s="2" t="s">
        <v>0</v>
      </c>
      <c r="C2" s="2">
        <v>317.61855906199997</v>
      </c>
      <c r="D2" s="2">
        <v>0.23196750956100001</v>
      </c>
      <c r="H2" s="2" t="s">
        <v>8</v>
      </c>
      <c r="I2" s="2" t="s">
        <v>0</v>
      </c>
      <c r="J2" s="2">
        <v>0.29635403671999999</v>
      </c>
      <c r="K2" s="2">
        <v>2.35536604742E-4</v>
      </c>
      <c r="O2" s="2" t="s">
        <v>8</v>
      </c>
      <c r="P2" s="2" t="s">
        <v>0</v>
      </c>
      <c r="Q2" s="2">
        <v>-31.779735439300001</v>
      </c>
      <c r="R2" s="2">
        <v>6.2481460173299998E-3</v>
      </c>
    </row>
    <row r="3" spans="1:18" x14ac:dyDescent="0.25">
      <c r="A3" s="2" t="s">
        <v>9</v>
      </c>
      <c r="B3" s="2" t="s">
        <v>0</v>
      </c>
      <c r="C3" s="2">
        <v>32.2108375579</v>
      </c>
      <c r="D3" s="2">
        <v>7.1814367220099998E-2</v>
      </c>
      <c r="H3" s="2" t="s">
        <v>9</v>
      </c>
      <c r="I3" s="2" t="s">
        <v>0</v>
      </c>
      <c r="J3" s="2">
        <v>3.9447405360999999E-2</v>
      </c>
      <c r="K3" s="3">
        <v>9.2165204955100007E-5</v>
      </c>
      <c r="O3" s="2" t="s">
        <v>9</v>
      </c>
      <c r="P3" s="2" t="s">
        <v>0</v>
      </c>
      <c r="Q3" s="2">
        <v>-27.968355015899999</v>
      </c>
      <c r="R3" s="2">
        <v>1.3688060800799999E-2</v>
      </c>
    </row>
    <row r="4" spans="1:18" x14ac:dyDescent="0.25">
      <c r="A4" s="2" t="s">
        <v>10</v>
      </c>
      <c r="B4" s="2" t="s">
        <v>0</v>
      </c>
      <c r="C4" s="2">
        <v>127.197253823</v>
      </c>
      <c r="D4" s="2">
        <v>0.14653185832099999</v>
      </c>
      <c r="H4" s="2" t="s">
        <v>10</v>
      </c>
      <c r="I4" s="2" t="s">
        <v>0</v>
      </c>
      <c r="J4" s="2">
        <v>0.122436137055</v>
      </c>
      <c r="K4" s="2">
        <v>1.5538229970099999E-4</v>
      </c>
      <c r="O4" s="2" t="s">
        <v>10</v>
      </c>
      <c r="P4" s="2" t="s">
        <v>0</v>
      </c>
      <c r="Q4" s="2">
        <v>-31.151784391100001</v>
      </c>
      <c r="R4" s="2">
        <v>1.05006946486E-2</v>
      </c>
    </row>
    <row r="5" spans="1:18" x14ac:dyDescent="0.25">
      <c r="A5" s="2" t="s">
        <v>11</v>
      </c>
      <c r="B5" s="2" t="s">
        <v>0</v>
      </c>
      <c r="C5" s="2">
        <v>158.21035766599999</v>
      </c>
      <c r="D5" s="2">
        <v>0.16486369111900001</v>
      </c>
      <c r="H5" s="2" t="s">
        <v>11</v>
      </c>
      <c r="I5" s="2" t="s">
        <v>0</v>
      </c>
      <c r="J5" s="2">
        <v>0.13447314995599999</v>
      </c>
      <c r="K5" s="2">
        <v>1.51127125655E-4</v>
      </c>
      <c r="O5" s="2" t="s">
        <v>11</v>
      </c>
      <c r="P5" s="2" t="s">
        <v>0</v>
      </c>
      <c r="Q5" s="2">
        <v>-33.469542478900003</v>
      </c>
      <c r="R5" s="2">
        <v>8.4345910584100008E-3</v>
      </c>
    </row>
    <row r="6" spans="1:18" x14ac:dyDescent="0.25">
      <c r="H6" s="2" t="s">
        <v>8</v>
      </c>
      <c r="I6" s="2" t="s">
        <v>1</v>
      </c>
      <c r="J6" s="2">
        <v>3.5433952871199999E-2</v>
      </c>
      <c r="K6" s="2">
        <v>3.0747401911900002E-4</v>
      </c>
      <c r="O6" s="2" t="s">
        <v>8</v>
      </c>
      <c r="P6" s="2" t="s">
        <v>1</v>
      </c>
      <c r="Q6" s="2">
        <v>-18.4820354511</v>
      </c>
      <c r="R6" s="2">
        <v>0.204214249722</v>
      </c>
    </row>
    <row r="7" spans="1:18" x14ac:dyDescent="0.25">
      <c r="H7" s="2" t="s">
        <v>9</v>
      </c>
      <c r="I7" s="2" t="s">
        <v>1</v>
      </c>
      <c r="J7" s="2">
        <v>1.82865908937E-3</v>
      </c>
      <c r="K7" s="3">
        <v>5.17543946043E-5</v>
      </c>
      <c r="O7" s="2" t="s">
        <v>9</v>
      </c>
      <c r="P7" s="2" t="s">
        <v>1</v>
      </c>
      <c r="Q7" s="2">
        <v>-16.414086115300002</v>
      </c>
      <c r="R7" s="2">
        <v>0.62165158564800005</v>
      </c>
    </row>
    <row r="8" spans="1:18" x14ac:dyDescent="0.25">
      <c r="H8" s="2" t="s">
        <v>10</v>
      </c>
      <c r="I8" s="2" t="s">
        <v>1</v>
      </c>
      <c r="J8" s="2">
        <v>9.6093569882200001E-3</v>
      </c>
      <c r="K8" s="2">
        <v>1.3476691285199999E-4</v>
      </c>
      <c r="O8" s="2" t="s">
        <v>10</v>
      </c>
      <c r="P8" s="2" t="s">
        <v>1</v>
      </c>
      <c r="Q8" s="2">
        <v>-21.258982115399998</v>
      </c>
      <c r="R8" s="2">
        <v>0.38297893024099999</v>
      </c>
    </row>
    <row r="9" spans="1:18" x14ac:dyDescent="0.25">
      <c r="H9" s="2" t="s">
        <v>11</v>
      </c>
      <c r="I9" s="2" t="s">
        <v>1</v>
      </c>
      <c r="J9" s="2">
        <v>2.3995939933200001E-2</v>
      </c>
      <c r="K9" s="2">
        <v>2.7147676562199998E-4</v>
      </c>
      <c r="O9" s="2" t="s">
        <v>11</v>
      </c>
      <c r="P9" s="2" t="s">
        <v>1</v>
      </c>
      <c r="Q9" s="2">
        <v>-17.539027322700001</v>
      </c>
      <c r="R9" s="2">
        <v>0.24792784869500001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15</vt:i4>
      </vt:variant>
    </vt:vector>
  </HeadingPairs>
  <TitlesOfParts>
    <vt:vector size="15" baseType="lpstr">
      <vt:lpstr>S</vt:lpstr>
      <vt:lpstr>D</vt:lpstr>
      <vt:lpstr>All1</vt:lpstr>
      <vt:lpstr>Open1</vt:lpstr>
      <vt:lpstr>Trans1</vt:lpstr>
      <vt:lpstr>Closed1</vt:lpstr>
      <vt:lpstr>V7</vt:lpstr>
      <vt:lpstr>V8</vt:lpstr>
      <vt:lpstr>V9</vt:lpstr>
      <vt:lpstr>H7</vt:lpstr>
      <vt:lpstr>H75</vt:lpstr>
      <vt:lpstr>H8</vt:lpstr>
      <vt:lpstr>HUV</vt:lpstr>
      <vt:lpstr>HUV_JLAB</vt:lpstr>
      <vt:lpstr>HUV12_JLAB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rahmans</dc:creator>
  <cp:lastModifiedBy>rahmans</cp:lastModifiedBy>
  <dcterms:created xsi:type="dcterms:W3CDTF">2019-05-30T16:16:17Z</dcterms:created>
  <dcterms:modified xsi:type="dcterms:W3CDTF">2019-08-07T02:01:30Z</dcterms:modified>
</cp:coreProperties>
</file>